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MAS\Desktop\1月19日_02_【2月2日期限】【未着手】公営企業に係る経営比較分析表（令和4年度決算）の分析等について（依頼）\01 回答\"/>
    </mc:Choice>
  </mc:AlternateContent>
  <workbookProtection workbookAlgorithmName="SHA-512" workbookHashValue="gdaoj1oxSh9q1Zya72BfgLtUOlDDp8jFmZQ/HBqpH1BAfCUDbX+KoKU5uGwUScKguUc8rgtGnVE9yBCU0//4GQ==" workbookSaltValue="Bmy0LpjgQgs6e9DywCYCj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<sst xmlns="http://schemas.openxmlformats.org/spreadsheetml/2006/main" count="228" uniqueCount="114">
  <si>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</si>
  <si>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</si>
  <si>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</si>
  <si>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</si>
  <si>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</si>
  <si>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</si>
  <si>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</si>
  <si>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</si>
  <si>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</si>
  <si>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</si>
  <si>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</si>
  <si>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</si>
  <si>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</si>
  <si>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</si>
  <si>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</si>
  <si>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</si>
  <si>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</si>
  <si>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</si>
  <si>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</si>
  <si>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</si>
  <si>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</si>
  <si>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</si>
  <si>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</si>
  <si>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</si>
  <si>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</si>
  <si>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</si>
  <si>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</si>
  <si>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</si>
  <si>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</si>
  <si>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</si>
  <si>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</si>
  <si>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</si>
  <si>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</si>
  <si>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</si>
  <si>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</si>
  <si>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</si>
  <si>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</si>
  <si>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</si>
  <si>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</si>
  <si>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</si>
  <si>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</si>
  <si>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</si>
  <si>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</si>
  <si>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</si>
  <si>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</si>
  <si>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</si>
  <si>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</si>
  <si>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</si>
  <si>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</si>
  <si>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</si>
  <si>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</si>
  <si>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</si>
  <si>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</si>
  <si>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</si>
  <si>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</si>
  <si>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</si>
  <si>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</si>
  <si>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</si>
  <si>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</si>
  <si>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</si>
  <si>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</si>
  <si>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</si>
  <si>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</si>
  <si>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</si>
  <si>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</si>
  <si>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</si>
  <si>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</si>
  <si>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</si>
  <si>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</si>
  <si>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</si>
  <si>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</si>
  <si>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</si>
  <si>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</si>
  <si>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</si>
  <si>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</si>
  <si>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</si>
  <si>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</si>
  <si>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</si>
  <si>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</si>
  <si>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</si>
  <si>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</si>
  <si>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</si>
  <si>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</si>
  <si>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</si>
  <si>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</si>
  <si>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</si>
  <si>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</si>
  <si>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</si>
  <si>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</si>
  <si>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</si>
  <si>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</si>
  <si>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</si>
  <si>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</si>
  <si>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吉野町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</si>
  <si>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</si>
  <si>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</si>
  <si>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</si>
  <si>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</si>
  <si>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</si>
  <si>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</si>
  <si>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</si>
  <si>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</si>
  <si>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</si>
  <si>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</si>
  <si>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</si>
  <si>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</si>
  <si>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</si>
  <si>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</si>
  <si>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</si>
  <si>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</si>
  <si>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</si>
  <si>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過疎化による人口の減少により年々給水量は落ち込んでおり、今後もその傾向は進んでいくと思われる。
一方費用面に関しては、飯貝浄水場等の施設の維持コストの削減が難しく、老朽化の進んだ施設や配管の更新が必要になってきており今後費用が増加していく傾向にある。
又、平成29年度から簡易水道施設が上水道へ統合されたことで、収支の状況は悪化していくことが予想される。
料金回収率が低く費用見合いの収益が確保できていないことから、給水収益を財源の主軸として施設運営を適切に行うためには、水道料金見直しの検討が必要である</t>
    <phoneticPr fontId="4"/>
  </si>
  <si>
    <t>・管路経年化比率に関しては施設の稼働からは約50年が経過しており、老朽化配管の更新や下水道事業に伴う配水管布設替え等行っているが、平成30年度以降は当初稼働以降に行った給水エリア拡張事業で布設した配管や、更新時期が古い配管で耐用年数を超えたものが出てきている。
今後は短期間に耐用年数を超えた老朽管が増加していく傾向にあるため、計画的な更新を進める必要がある。</t>
    <phoneticPr fontId="4"/>
  </si>
  <si>
    <t>・経常収支比率に関しては平成29年度に町内全簡易水道が上水道に統合されたことで減少に転じて100％を下回った。そして、料金回収率に関しては100％以下を推移している状況にあり、令和2年度に大きく減少したが以降は回復傾向にある。又、平成29年度以降は赤字決算により欠損金が生じ、令和4年度では類似団体と比較して5倍を超えた累積欠損金比率が計上されている。企業債残高対給水収益比率は減少傾向にあるが、令和4年度においても類似団体と比較して2倍を超えた状況にある。
主な要因としては、平成29年度の簡易水道の上水道への統合による影響が大きく、旧上水道と旧簡易水道の水道料金格差是正を目的に町内統一単価に減額改正したことによる給水収益の減少、旧簡易水道の固定資産取得による減価償却費や企業債償還等の経費増大が考えられる。又、令和2年度及び令和3年度において新型コロナウイルス感染症対策として水道料金基本料金の減免を実施したことによる給水収益の減少による影響も大きい。
令和6年度以降も、給水人口の減少による給水量の減少や老朽化が進みつつある施設の維持管理費用の増加により、経常収支比率や料金回収率、累積欠損金比率の悪化が予測される。
・施設利用率に関しては、一日配水能力が水利権水量の減少により低下したことで平成30年度に50%を超えた。又漏水の影響により令和4年度において施設利用率が上昇した。
・有収率は令和4年度に大きく減少した。これは、漏水箇所の不明な漏水や、漏水兆候の発見から漏水場所の特定までに日数を要した箇所があったためである。例年漏水調査業務委託により漏水の特定を行っているが、老朽化の進んだ配管では漏水の復元も発生しており、今後も計画的な漏水調査と配管更新の実施が必要と考える。</t>
    <rPh sb="102" eb="104">
      <t>イコウ</t>
    </rPh>
    <rPh sb="105" eb="107">
      <t>カイフク</t>
    </rPh>
    <rPh sb="107" eb="109">
      <t>ケイコウ</t>
    </rPh>
    <rPh sb="141" eb="143">
      <t>ネンド</t>
    </rPh>
    <rPh sb="189" eb="191">
      <t>ゲンショウ</t>
    </rPh>
    <rPh sb="191" eb="193">
      <t>ケイコウ</t>
    </rPh>
    <rPh sb="220" eb="221">
      <t>コ</t>
    </rPh>
    <rPh sb="565" eb="566">
      <t>マタ</t>
    </rPh>
    <rPh sb="566" eb="568">
      <t>ロウスイ</t>
    </rPh>
    <rPh sb="569" eb="571">
      <t>エイキョウ</t>
    </rPh>
    <rPh sb="574" eb="576">
      <t>レイワ</t>
    </rPh>
    <rPh sb="577" eb="579">
      <t>ネンド</t>
    </rPh>
    <rPh sb="583" eb="585">
      <t>シセツ</t>
    </rPh>
    <rPh sb="585" eb="587">
      <t>リヨウ</t>
    </rPh>
    <rPh sb="587" eb="588">
      <t>リツ</t>
    </rPh>
    <rPh sb="589" eb="591">
      <t>ジョウショウ</t>
    </rPh>
    <rPh sb="606" eb="607">
      <t>オオ</t>
    </rPh>
    <rPh sb="609" eb="611">
      <t>ゲンショウ</t>
    </rPh>
    <rPh sb="618" eb="620">
      <t>ロウスイ</t>
    </rPh>
    <rPh sb="620" eb="622">
      <t>カショ</t>
    </rPh>
    <rPh sb="623" eb="625">
      <t>フメイ</t>
    </rPh>
    <rPh sb="626" eb="628">
      <t>ロウスイ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</si>
</sst>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0.22</c:v>
                </c:pt>
                <c:pt idx="1">
                  <c:v>0.2</c:v>
                </c:pt>
                <c:pt idx="2" formatCode="#,##0.00;&quot;△&quot;#,##0.00">
                  <c:v>0</c:v>
                </c:pt>
                <c:pt idx="3">
                  <c:v>0.56999999999999995</c:v>
                </c:pt>
                <c:pt idx="4">
                  <c:v>0.47</c:v>
                </c:pt>
              </c:numCache>
            </c:numRef>
          </c:val>
          <c:extLst>
            <c:ext xmlns:c16="http://schemas.microsoft.com/office/drawing/2014/chart" uri="{C3380CC4-5D6E-409C-BE32-E72D297353CC}">
              <c16:uniqueId val="{00000000-F203-442A-88D2-92C59B8C008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F203-442A-88D2-92C59B8C008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53.76</c:v>
                </c:pt>
                <c:pt idx="1">
                  <c:v>51.9</c:v>
                </c:pt>
                <c:pt idx="2">
                  <c:v>52.12</c:v>
                </c:pt>
                <c:pt idx="3">
                  <c:v>51.35</c:v>
                </c:pt>
                <c:pt idx="4">
                  <c:v>57.11</c:v>
                </c:pt>
              </c:numCache>
            </c:numRef>
          </c:val>
          <c:extLst>
            <c:ext xmlns:c16="http://schemas.microsoft.com/office/drawing/2014/chart" uri="{C3380CC4-5D6E-409C-BE32-E72D297353CC}">
              <c16:uniqueId val="{00000000-F71D-4863-8D7D-5D1A39521FD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F71D-4863-8D7D-5D1A39521FD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87.38</c:v>
                </c:pt>
                <c:pt idx="1">
                  <c:v>86.7</c:v>
                </c:pt>
                <c:pt idx="2">
                  <c:v>84.52</c:v>
                </c:pt>
                <c:pt idx="3">
                  <c:v>84.37</c:v>
                </c:pt>
                <c:pt idx="4">
                  <c:v>73.86</c:v>
                </c:pt>
              </c:numCache>
            </c:numRef>
          </c:val>
          <c:extLst>
            <c:ext xmlns:c16="http://schemas.microsoft.com/office/drawing/2014/chart" uri="{C3380CC4-5D6E-409C-BE32-E72D297353CC}">
              <c16:uniqueId val="{00000000-D5B8-4EDC-8A6C-47BCE8CA485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D5B8-4EDC-8A6C-47BCE8CA485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78.930000000000007</c:v>
                </c:pt>
                <c:pt idx="1">
                  <c:v>88.83</c:v>
                </c:pt>
                <c:pt idx="2">
                  <c:v>79.72</c:v>
                </c:pt>
                <c:pt idx="3">
                  <c:v>92.81</c:v>
                </c:pt>
                <c:pt idx="4">
                  <c:v>84.78</c:v>
                </c:pt>
              </c:numCache>
            </c:numRef>
          </c:val>
          <c:extLst>
            <c:ext xmlns:c16="http://schemas.microsoft.com/office/drawing/2014/chart" uri="{C3380CC4-5D6E-409C-BE32-E72D297353CC}">
              <c16:uniqueId val="{00000000-6BA5-4771-9259-D86496473B2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6BA5-4771-9259-D86496473B2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40.42</c:v>
                </c:pt>
                <c:pt idx="1">
                  <c:v>42.38</c:v>
                </c:pt>
                <c:pt idx="2">
                  <c:v>44.41</c:v>
                </c:pt>
                <c:pt idx="3">
                  <c:v>46.46</c:v>
                </c:pt>
                <c:pt idx="4">
                  <c:v>48.36</c:v>
                </c:pt>
              </c:numCache>
            </c:numRef>
          </c:val>
          <c:extLst>
            <c:ext xmlns:c16="http://schemas.microsoft.com/office/drawing/2014/chart" uri="{C3380CC4-5D6E-409C-BE32-E72D297353CC}">
              <c16:uniqueId val="{00000000-495E-4AEA-9EBD-2578E40CE76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495E-4AEA-9EBD-2578E40CE76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5</c:v>
                </c:pt>
                <c:pt idx="1">
                  <c:v>5.09</c:v>
                </c:pt>
                <c:pt idx="2">
                  <c:v>5.0599999999999996</c:v>
                </c:pt>
                <c:pt idx="3">
                  <c:v>25.41</c:v>
                </c:pt>
                <c:pt idx="4">
                  <c:v>25.03</c:v>
                </c:pt>
              </c:numCache>
            </c:numRef>
          </c:val>
          <c:extLst>
            <c:ext xmlns:c16="http://schemas.microsoft.com/office/drawing/2014/chart" uri="{C3380CC4-5D6E-409C-BE32-E72D297353CC}">
              <c16:uniqueId val="{00000000-93A1-4001-B49D-6EC866765CE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93A1-4001-B49D-6EC866765CE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41.45</c:v>
                </c:pt>
                <c:pt idx="1">
                  <c:v>65.319999999999993</c:v>
                </c:pt>
                <c:pt idx="2">
                  <c:v>120.61</c:v>
                </c:pt>
                <c:pt idx="3">
                  <c:v>151.21</c:v>
                </c:pt>
                <c:pt idx="4">
                  <c:v>137.46</c:v>
                </c:pt>
              </c:numCache>
            </c:numRef>
          </c:val>
          <c:extLst>
            <c:ext xmlns:c16="http://schemas.microsoft.com/office/drawing/2014/chart" uri="{C3380CC4-5D6E-409C-BE32-E72D297353CC}">
              <c16:uniqueId val="{00000000-C426-4BFB-B9A3-AD33BB1AE5C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C426-4BFB-B9A3-AD33BB1AE5C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190.27</c:v>
                </c:pt>
                <c:pt idx="1">
                  <c:v>173.69</c:v>
                </c:pt>
                <c:pt idx="2">
                  <c:v>130.61000000000001</c:v>
                </c:pt>
                <c:pt idx="3">
                  <c:v>134.21</c:v>
                </c:pt>
                <c:pt idx="4">
                  <c:v>123.7</c:v>
                </c:pt>
              </c:numCache>
            </c:numRef>
          </c:val>
          <c:extLst>
            <c:ext xmlns:c16="http://schemas.microsoft.com/office/drawing/2014/chart" uri="{C3380CC4-5D6E-409C-BE32-E72D297353CC}">
              <c16:uniqueId val="{00000000-AEBC-4E1E-987C-F8C2DA2F08E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AEBC-4E1E-987C-F8C2DA2F08E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1396.41</c:v>
                </c:pt>
                <c:pt idx="1">
                  <c:v>1428.48</c:v>
                </c:pt>
                <c:pt idx="2">
                  <c:v>1903.96</c:v>
                </c:pt>
                <c:pt idx="3">
                  <c:v>1678.26</c:v>
                </c:pt>
                <c:pt idx="4">
                  <c:v>1275.75</c:v>
                </c:pt>
              </c:numCache>
            </c:numRef>
          </c:val>
          <c:extLst>
            <c:ext xmlns:c16="http://schemas.microsoft.com/office/drawing/2014/chart" uri="{C3380CC4-5D6E-409C-BE32-E72D297353CC}">
              <c16:uniqueId val="{00000000-4533-4C83-ACB6-673FAA7DA70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4533-4C83-ACB6-673FAA7DA70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65.47</c:v>
                </c:pt>
                <c:pt idx="1">
                  <c:v>63.08</c:v>
                </c:pt>
                <c:pt idx="2">
                  <c:v>42.5</c:v>
                </c:pt>
                <c:pt idx="3">
                  <c:v>47.59</c:v>
                </c:pt>
                <c:pt idx="4">
                  <c:v>60.14</c:v>
                </c:pt>
              </c:numCache>
            </c:numRef>
          </c:val>
          <c:extLst>
            <c:ext xmlns:c16="http://schemas.microsoft.com/office/drawing/2014/chart" uri="{C3380CC4-5D6E-409C-BE32-E72D297353CC}">
              <c16:uniqueId val="{00000000-68DA-49D9-B12D-B633D8777E4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68DA-49D9-B12D-B633D8777E4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358.75</c:v>
                </c:pt>
                <c:pt idx="1">
                  <c:v>371.99</c:v>
                </c:pt>
                <c:pt idx="2">
                  <c:v>400.34</c:v>
                </c:pt>
                <c:pt idx="3">
                  <c:v>387.81</c:v>
                </c:pt>
                <c:pt idx="4">
                  <c:v>393.8</c:v>
                </c:pt>
              </c:numCache>
            </c:numRef>
          </c:val>
          <c:extLst>
            <c:ext xmlns:c16="http://schemas.microsoft.com/office/drawing/2014/chart" uri="{C3380CC4-5D6E-409C-BE32-E72D297353CC}">
              <c16:uniqueId val="{00000000-0B1E-44D4-BA0E-32732011B12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0B1E-44D4-BA0E-32732011B12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奈良県　吉野町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6251</v>
      </c>
      <c r="AM8" s="45"/>
      <c r="AN8" s="45"/>
      <c r="AO8" s="45"/>
      <c r="AP8" s="45"/>
      <c r="AQ8" s="45"/>
      <c r="AR8" s="45"/>
      <c r="AS8" s="45"/>
      <c r="AT8" s="46">
        <f>データ!$S$6</f>
        <v>95.65</v>
      </c>
      <c r="AU8" s="47"/>
      <c r="AV8" s="47"/>
      <c r="AW8" s="47"/>
      <c r="AX8" s="47"/>
      <c r="AY8" s="47"/>
      <c r="AZ8" s="47"/>
      <c r="BA8" s="47"/>
      <c r="BB8" s="48">
        <f>データ!$T$6</f>
        <v>65.349999999999994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61.13</v>
      </c>
      <c r="J10" s="47"/>
      <c r="K10" s="47"/>
      <c r="L10" s="47"/>
      <c r="M10" s="47"/>
      <c r="N10" s="47"/>
      <c r="O10" s="81"/>
      <c r="P10" s="48">
        <f>データ!$P$6</f>
        <v>98.9</v>
      </c>
      <c r="Q10" s="48"/>
      <c r="R10" s="48"/>
      <c r="S10" s="48"/>
      <c r="T10" s="48"/>
      <c r="U10" s="48"/>
      <c r="V10" s="48"/>
      <c r="W10" s="45">
        <f>データ!$Q$6</f>
        <v>4235</v>
      </c>
      <c r="X10" s="45"/>
      <c r="Y10" s="45"/>
      <c r="Z10" s="45"/>
      <c r="AA10" s="45"/>
      <c r="AB10" s="45"/>
      <c r="AC10" s="45"/>
      <c r="AD10" s="2"/>
      <c r="AE10" s="2"/>
      <c r="AF10" s="2"/>
      <c r="AG10" s="2"/>
      <c r="AH10" s="2"/>
      <c r="AI10" s="2"/>
      <c r="AJ10" s="2"/>
      <c r="AK10" s="2"/>
      <c r="AL10" s="45">
        <f>データ!$U$6</f>
        <v>6116</v>
      </c>
      <c r="AM10" s="45"/>
      <c r="AN10" s="45"/>
      <c r="AO10" s="45"/>
      <c r="AP10" s="45"/>
      <c r="AQ10" s="45"/>
      <c r="AR10" s="45"/>
      <c r="AS10" s="45"/>
      <c r="AT10" s="46">
        <f>データ!$V$6</f>
        <v>20.28</v>
      </c>
      <c r="AU10" s="47"/>
      <c r="AV10" s="47"/>
      <c r="AW10" s="47"/>
      <c r="AX10" s="47"/>
      <c r="AY10" s="47"/>
      <c r="AZ10" s="47"/>
      <c r="BA10" s="47"/>
      <c r="BB10" s="48">
        <f>データ!$W$6</f>
        <v>301.58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113</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8dJwDKAinm/dmgOSRoNixNDdU6XsWy/q4LFT1ch6cy2MZZGib7P8ujlzuQZ5B5bbX/fxq2fYBniC1Sdk266TgQ==" saltValue="Az7wVCANGfpieyGiTx7nN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294411</v>
      </c>
      <c r="D6" s="20">
        <f t="shared" si="3"/>
        <v>46</v>
      </c>
      <c r="E6" s="20">
        <f t="shared" si="3"/>
        <v>1</v>
      </c>
      <c r="F6" s="20">
        <f t="shared" si="3"/>
        <v>0</v>
      </c>
      <c r="G6" s="20">
        <f t="shared" si="3"/>
        <v>1</v>
      </c>
      <c r="H6" s="20" t="str">
        <f t="shared" si="3"/>
        <v>奈良県　吉野町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61.13</v>
      </c>
      <c r="P6" s="21">
        <f t="shared" si="3"/>
        <v>98.9</v>
      </c>
      <c r="Q6" s="21">
        <f t="shared" si="3"/>
        <v>4235</v>
      </c>
      <c r="R6" s="21">
        <f t="shared" si="3"/>
        <v>6251</v>
      </c>
      <c r="S6" s="21">
        <f t="shared" si="3"/>
        <v>95.65</v>
      </c>
      <c r="T6" s="21">
        <f t="shared" si="3"/>
        <v>65.349999999999994</v>
      </c>
      <c r="U6" s="21">
        <f t="shared" si="3"/>
        <v>6116</v>
      </c>
      <c r="V6" s="21">
        <f t="shared" si="3"/>
        <v>20.28</v>
      </c>
      <c r="W6" s="21">
        <f t="shared" si="3"/>
        <v>301.58</v>
      </c>
      <c r="X6" s="22">
        <f>IF(X7="",NA(),X7)</f>
        <v>78.930000000000007</v>
      </c>
      <c r="Y6" s="22">
        <f t="shared" ref="Y6:AG6" si="4">IF(Y7="",NA(),Y7)</f>
        <v>88.83</v>
      </c>
      <c r="Z6" s="22">
        <f t="shared" si="4"/>
        <v>79.72</v>
      </c>
      <c r="AA6" s="22">
        <f t="shared" si="4"/>
        <v>92.81</v>
      </c>
      <c r="AB6" s="22">
        <f t="shared" si="4"/>
        <v>84.78</v>
      </c>
      <c r="AC6" s="22">
        <f t="shared" si="4"/>
        <v>103.81</v>
      </c>
      <c r="AD6" s="22">
        <f t="shared" si="4"/>
        <v>104.35</v>
      </c>
      <c r="AE6" s="22">
        <f t="shared" si="4"/>
        <v>105.34</v>
      </c>
      <c r="AF6" s="22">
        <f t="shared" si="4"/>
        <v>105.77</v>
      </c>
      <c r="AG6" s="22">
        <f t="shared" si="4"/>
        <v>104.82</v>
      </c>
      <c r="AH6" s="21" t="str">
        <f>IF(AH7="","",IF(AH7="-","【-】","【"&amp;SUBSTITUTE(TEXT(AH7,"#,##0.00"),"-","△")&amp;"】"))</f>
        <v>【108.70】</v>
      </c>
      <c r="AI6" s="22">
        <f>IF(AI7="",NA(),AI7)</f>
        <v>41.45</v>
      </c>
      <c r="AJ6" s="22">
        <f t="shared" ref="AJ6:AR6" si="5">IF(AJ7="",NA(),AJ7)</f>
        <v>65.319999999999993</v>
      </c>
      <c r="AK6" s="22">
        <f t="shared" si="5"/>
        <v>120.61</v>
      </c>
      <c r="AL6" s="22">
        <f t="shared" si="5"/>
        <v>151.21</v>
      </c>
      <c r="AM6" s="22">
        <f t="shared" si="5"/>
        <v>137.46</v>
      </c>
      <c r="AN6" s="22">
        <f t="shared" si="5"/>
        <v>25.66</v>
      </c>
      <c r="AO6" s="22">
        <f t="shared" si="5"/>
        <v>21.69</v>
      </c>
      <c r="AP6" s="22">
        <f t="shared" si="5"/>
        <v>24.04</v>
      </c>
      <c r="AQ6" s="22">
        <f t="shared" si="5"/>
        <v>28.03</v>
      </c>
      <c r="AR6" s="22">
        <f t="shared" si="5"/>
        <v>26.73</v>
      </c>
      <c r="AS6" s="21" t="str">
        <f>IF(AS7="","",IF(AS7="-","【-】","【"&amp;SUBSTITUTE(TEXT(AS7,"#,##0.00"),"-","△")&amp;"】"))</f>
        <v>【1.34】</v>
      </c>
      <c r="AT6" s="22">
        <f>IF(AT7="",NA(),AT7)</f>
        <v>190.27</v>
      </c>
      <c r="AU6" s="22">
        <f t="shared" ref="AU6:BC6" si="6">IF(AU7="",NA(),AU7)</f>
        <v>173.69</v>
      </c>
      <c r="AV6" s="22">
        <f t="shared" si="6"/>
        <v>130.61000000000001</v>
      </c>
      <c r="AW6" s="22">
        <f t="shared" si="6"/>
        <v>134.21</v>
      </c>
      <c r="AX6" s="22">
        <f t="shared" si="6"/>
        <v>123.7</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1396.41</v>
      </c>
      <c r="BF6" s="22">
        <f t="shared" ref="BF6:BN6" si="7">IF(BF7="",NA(),BF7)</f>
        <v>1428.48</v>
      </c>
      <c r="BG6" s="22">
        <f t="shared" si="7"/>
        <v>1903.96</v>
      </c>
      <c r="BH6" s="22">
        <f t="shared" si="7"/>
        <v>1678.26</v>
      </c>
      <c r="BI6" s="22">
        <f t="shared" si="7"/>
        <v>1275.75</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65.47</v>
      </c>
      <c r="BQ6" s="22">
        <f t="shared" ref="BQ6:BY6" si="8">IF(BQ7="",NA(),BQ7)</f>
        <v>63.08</v>
      </c>
      <c r="BR6" s="22">
        <f t="shared" si="8"/>
        <v>42.5</v>
      </c>
      <c r="BS6" s="22">
        <f t="shared" si="8"/>
        <v>47.59</v>
      </c>
      <c r="BT6" s="22">
        <f t="shared" si="8"/>
        <v>60.14</v>
      </c>
      <c r="BU6" s="22">
        <f t="shared" si="8"/>
        <v>84.77</v>
      </c>
      <c r="BV6" s="22">
        <f t="shared" si="8"/>
        <v>87.11</v>
      </c>
      <c r="BW6" s="22">
        <f t="shared" si="8"/>
        <v>82.78</v>
      </c>
      <c r="BX6" s="22">
        <f t="shared" si="8"/>
        <v>84.82</v>
      </c>
      <c r="BY6" s="22">
        <f t="shared" si="8"/>
        <v>82.29</v>
      </c>
      <c r="BZ6" s="21" t="str">
        <f>IF(BZ7="","",IF(BZ7="-","【-】","【"&amp;SUBSTITUTE(TEXT(BZ7,"#,##0.00"),"-","△")&amp;"】"))</f>
        <v>【97.47】</v>
      </c>
      <c r="CA6" s="22">
        <f>IF(CA7="",NA(),CA7)</f>
        <v>358.75</v>
      </c>
      <c r="CB6" s="22">
        <f t="shared" ref="CB6:CJ6" si="9">IF(CB7="",NA(),CB7)</f>
        <v>371.99</v>
      </c>
      <c r="CC6" s="22">
        <f t="shared" si="9"/>
        <v>400.34</v>
      </c>
      <c r="CD6" s="22">
        <f t="shared" si="9"/>
        <v>387.81</v>
      </c>
      <c r="CE6" s="22">
        <f t="shared" si="9"/>
        <v>393.8</v>
      </c>
      <c r="CF6" s="22">
        <f t="shared" si="9"/>
        <v>227.27</v>
      </c>
      <c r="CG6" s="22">
        <f t="shared" si="9"/>
        <v>223.98</v>
      </c>
      <c r="CH6" s="22">
        <f t="shared" si="9"/>
        <v>225.09</v>
      </c>
      <c r="CI6" s="22">
        <f t="shared" si="9"/>
        <v>224.82</v>
      </c>
      <c r="CJ6" s="22">
        <f t="shared" si="9"/>
        <v>230.85</v>
      </c>
      <c r="CK6" s="21" t="str">
        <f>IF(CK7="","",IF(CK7="-","【-】","【"&amp;SUBSTITUTE(TEXT(CK7,"#,##0.00"),"-","△")&amp;"】"))</f>
        <v>【174.75】</v>
      </c>
      <c r="CL6" s="22">
        <f>IF(CL7="",NA(),CL7)</f>
        <v>53.76</v>
      </c>
      <c r="CM6" s="22">
        <f t="shared" ref="CM6:CU6" si="10">IF(CM7="",NA(),CM7)</f>
        <v>51.9</v>
      </c>
      <c r="CN6" s="22">
        <f t="shared" si="10"/>
        <v>52.12</v>
      </c>
      <c r="CO6" s="22">
        <f t="shared" si="10"/>
        <v>51.35</v>
      </c>
      <c r="CP6" s="22">
        <f t="shared" si="10"/>
        <v>57.11</v>
      </c>
      <c r="CQ6" s="22">
        <f t="shared" si="10"/>
        <v>50.29</v>
      </c>
      <c r="CR6" s="22">
        <f t="shared" si="10"/>
        <v>49.64</v>
      </c>
      <c r="CS6" s="22">
        <f t="shared" si="10"/>
        <v>49.38</v>
      </c>
      <c r="CT6" s="22">
        <f t="shared" si="10"/>
        <v>50.09</v>
      </c>
      <c r="CU6" s="22">
        <f t="shared" si="10"/>
        <v>50.1</v>
      </c>
      <c r="CV6" s="21" t="str">
        <f>IF(CV7="","",IF(CV7="-","【-】","【"&amp;SUBSTITUTE(TEXT(CV7,"#,##0.00"),"-","△")&amp;"】"))</f>
        <v>【59.97】</v>
      </c>
      <c r="CW6" s="22">
        <f>IF(CW7="",NA(),CW7)</f>
        <v>87.38</v>
      </c>
      <c r="CX6" s="22">
        <f t="shared" ref="CX6:DF6" si="11">IF(CX7="",NA(),CX7)</f>
        <v>86.7</v>
      </c>
      <c r="CY6" s="22">
        <f t="shared" si="11"/>
        <v>84.52</v>
      </c>
      <c r="CZ6" s="22">
        <f t="shared" si="11"/>
        <v>84.37</v>
      </c>
      <c r="DA6" s="22">
        <f t="shared" si="11"/>
        <v>73.86</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40.42</v>
      </c>
      <c r="DI6" s="22">
        <f t="shared" ref="DI6:DQ6" si="12">IF(DI7="",NA(),DI7)</f>
        <v>42.38</v>
      </c>
      <c r="DJ6" s="22">
        <f t="shared" si="12"/>
        <v>44.41</v>
      </c>
      <c r="DK6" s="22">
        <f t="shared" si="12"/>
        <v>46.46</v>
      </c>
      <c r="DL6" s="22">
        <f t="shared" si="12"/>
        <v>48.36</v>
      </c>
      <c r="DM6" s="22">
        <f t="shared" si="12"/>
        <v>45.85</v>
      </c>
      <c r="DN6" s="22">
        <f t="shared" si="12"/>
        <v>47.31</v>
      </c>
      <c r="DO6" s="22">
        <f t="shared" si="12"/>
        <v>47.5</v>
      </c>
      <c r="DP6" s="22">
        <f t="shared" si="12"/>
        <v>48.41</v>
      </c>
      <c r="DQ6" s="22">
        <f t="shared" si="12"/>
        <v>50.02</v>
      </c>
      <c r="DR6" s="21" t="str">
        <f>IF(DR7="","",IF(DR7="-","【-】","【"&amp;SUBSTITUTE(TEXT(DR7,"#,##0.00"),"-","△")&amp;"】"))</f>
        <v>【51.51】</v>
      </c>
      <c r="DS6" s="22">
        <f>IF(DS7="",NA(),DS7)</f>
        <v>5</v>
      </c>
      <c r="DT6" s="22">
        <f t="shared" ref="DT6:EB6" si="13">IF(DT7="",NA(),DT7)</f>
        <v>5.09</v>
      </c>
      <c r="DU6" s="22">
        <f t="shared" si="13"/>
        <v>5.0599999999999996</v>
      </c>
      <c r="DV6" s="22">
        <f t="shared" si="13"/>
        <v>25.41</v>
      </c>
      <c r="DW6" s="22">
        <f t="shared" si="13"/>
        <v>25.03</v>
      </c>
      <c r="DX6" s="22">
        <f t="shared" si="13"/>
        <v>14.13</v>
      </c>
      <c r="DY6" s="22">
        <f t="shared" si="13"/>
        <v>16.77</v>
      </c>
      <c r="DZ6" s="22">
        <f t="shared" si="13"/>
        <v>17.399999999999999</v>
      </c>
      <c r="EA6" s="22">
        <f t="shared" si="13"/>
        <v>18.64</v>
      </c>
      <c r="EB6" s="22">
        <f t="shared" si="13"/>
        <v>19.510000000000002</v>
      </c>
      <c r="EC6" s="21" t="str">
        <f>IF(EC7="","",IF(EC7="-","【-】","【"&amp;SUBSTITUTE(TEXT(EC7,"#,##0.00"),"-","△")&amp;"】"))</f>
        <v>【23.75】</v>
      </c>
      <c r="ED6" s="22">
        <f>IF(ED7="",NA(),ED7)</f>
        <v>0.22</v>
      </c>
      <c r="EE6" s="22">
        <f t="shared" ref="EE6:EM6" si="14">IF(EE7="",NA(),EE7)</f>
        <v>0.2</v>
      </c>
      <c r="EF6" s="21">
        <f t="shared" si="14"/>
        <v>0</v>
      </c>
      <c r="EG6" s="22">
        <f t="shared" si="14"/>
        <v>0.56999999999999995</v>
      </c>
      <c r="EH6" s="22">
        <f t="shared" si="14"/>
        <v>0.47</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15">
      <c r="A7" s="15"/>
      <c r="B7" s="24">
        <v>2022</v>
      </c>
      <c r="C7" s="24">
        <v>294411</v>
      </c>
      <c r="D7" s="24">
        <v>46</v>
      </c>
      <c r="E7" s="24">
        <v>1</v>
      </c>
      <c r="F7" s="24">
        <v>0</v>
      </c>
      <c r="G7" s="24">
        <v>1</v>
      </c>
      <c r="H7" s="24" t="s">
        <v>93</v>
      </c>
      <c r="I7" s="24" t="s">
        <v>94</v>
      </c>
      <c r="J7" s="24" t="s">
        <v>95</v>
      </c>
      <c r="K7" s="24" t="s">
        <v>96</v>
      </c>
      <c r="L7" s="24" t="s">
        <v>97</v>
      </c>
      <c r="M7" s="24" t="s">
        <v>98</v>
      </c>
      <c r="N7" s="25" t="s">
        <v>99</v>
      </c>
      <c r="O7" s="25">
        <v>61.13</v>
      </c>
      <c r="P7" s="25">
        <v>98.9</v>
      </c>
      <c r="Q7" s="25">
        <v>4235</v>
      </c>
      <c r="R7" s="25">
        <v>6251</v>
      </c>
      <c r="S7" s="25">
        <v>95.65</v>
      </c>
      <c r="T7" s="25">
        <v>65.349999999999994</v>
      </c>
      <c r="U7" s="25">
        <v>6116</v>
      </c>
      <c r="V7" s="25">
        <v>20.28</v>
      </c>
      <c r="W7" s="25">
        <v>301.58</v>
      </c>
      <c r="X7" s="25">
        <v>78.930000000000007</v>
      </c>
      <c r="Y7" s="25">
        <v>88.83</v>
      </c>
      <c r="Z7" s="25">
        <v>79.72</v>
      </c>
      <c r="AA7" s="25">
        <v>92.81</v>
      </c>
      <c r="AB7" s="25">
        <v>84.78</v>
      </c>
      <c r="AC7" s="25">
        <v>103.81</v>
      </c>
      <c r="AD7" s="25">
        <v>104.35</v>
      </c>
      <c r="AE7" s="25">
        <v>105.34</v>
      </c>
      <c r="AF7" s="25">
        <v>105.77</v>
      </c>
      <c r="AG7" s="25">
        <v>104.82</v>
      </c>
      <c r="AH7" s="25">
        <v>108.7</v>
      </c>
      <c r="AI7" s="25">
        <v>41.45</v>
      </c>
      <c r="AJ7" s="25">
        <v>65.319999999999993</v>
      </c>
      <c r="AK7" s="25">
        <v>120.61</v>
      </c>
      <c r="AL7" s="25">
        <v>151.21</v>
      </c>
      <c r="AM7" s="25">
        <v>137.46</v>
      </c>
      <c r="AN7" s="25">
        <v>25.66</v>
      </c>
      <c r="AO7" s="25">
        <v>21.69</v>
      </c>
      <c r="AP7" s="25">
        <v>24.04</v>
      </c>
      <c r="AQ7" s="25">
        <v>28.03</v>
      </c>
      <c r="AR7" s="25">
        <v>26.73</v>
      </c>
      <c r="AS7" s="25">
        <v>1.34</v>
      </c>
      <c r="AT7" s="25">
        <v>190.27</v>
      </c>
      <c r="AU7" s="25">
        <v>173.69</v>
      </c>
      <c r="AV7" s="25">
        <v>130.61000000000001</v>
      </c>
      <c r="AW7" s="25">
        <v>134.21</v>
      </c>
      <c r="AX7" s="25">
        <v>123.7</v>
      </c>
      <c r="AY7" s="25">
        <v>300.14</v>
      </c>
      <c r="AZ7" s="25">
        <v>301.04000000000002</v>
      </c>
      <c r="BA7" s="25">
        <v>305.08</v>
      </c>
      <c r="BB7" s="25">
        <v>305.33999999999997</v>
      </c>
      <c r="BC7" s="25">
        <v>310.01</v>
      </c>
      <c r="BD7" s="25">
        <v>252.29</v>
      </c>
      <c r="BE7" s="25">
        <v>1396.41</v>
      </c>
      <c r="BF7" s="25">
        <v>1428.48</v>
      </c>
      <c r="BG7" s="25">
        <v>1903.96</v>
      </c>
      <c r="BH7" s="25">
        <v>1678.26</v>
      </c>
      <c r="BI7" s="25">
        <v>1275.75</v>
      </c>
      <c r="BJ7" s="25">
        <v>566.65</v>
      </c>
      <c r="BK7" s="25">
        <v>551.62</v>
      </c>
      <c r="BL7" s="25">
        <v>585.59</v>
      </c>
      <c r="BM7" s="25">
        <v>561.34</v>
      </c>
      <c r="BN7" s="25">
        <v>538.33000000000004</v>
      </c>
      <c r="BO7" s="25">
        <v>268.07</v>
      </c>
      <c r="BP7" s="25">
        <v>65.47</v>
      </c>
      <c r="BQ7" s="25">
        <v>63.08</v>
      </c>
      <c r="BR7" s="25">
        <v>42.5</v>
      </c>
      <c r="BS7" s="25">
        <v>47.59</v>
      </c>
      <c r="BT7" s="25">
        <v>60.14</v>
      </c>
      <c r="BU7" s="25">
        <v>84.77</v>
      </c>
      <c r="BV7" s="25">
        <v>87.11</v>
      </c>
      <c r="BW7" s="25">
        <v>82.78</v>
      </c>
      <c r="BX7" s="25">
        <v>84.82</v>
      </c>
      <c r="BY7" s="25">
        <v>82.29</v>
      </c>
      <c r="BZ7" s="25">
        <v>97.47</v>
      </c>
      <c r="CA7" s="25">
        <v>358.75</v>
      </c>
      <c r="CB7" s="25">
        <v>371.99</v>
      </c>
      <c r="CC7" s="25">
        <v>400.34</v>
      </c>
      <c r="CD7" s="25">
        <v>387.81</v>
      </c>
      <c r="CE7" s="25">
        <v>393.8</v>
      </c>
      <c r="CF7" s="25">
        <v>227.27</v>
      </c>
      <c r="CG7" s="25">
        <v>223.98</v>
      </c>
      <c r="CH7" s="25">
        <v>225.09</v>
      </c>
      <c r="CI7" s="25">
        <v>224.82</v>
      </c>
      <c r="CJ7" s="25">
        <v>230.85</v>
      </c>
      <c r="CK7" s="25">
        <v>174.75</v>
      </c>
      <c r="CL7" s="25">
        <v>53.76</v>
      </c>
      <c r="CM7" s="25">
        <v>51.9</v>
      </c>
      <c r="CN7" s="25">
        <v>52.12</v>
      </c>
      <c r="CO7" s="25">
        <v>51.35</v>
      </c>
      <c r="CP7" s="25">
        <v>57.11</v>
      </c>
      <c r="CQ7" s="25">
        <v>50.29</v>
      </c>
      <c r="CR7" s="25">
        <v>49.64</v>
      </c>
      <c r="CS7" s="25">
        <v>49.38</v>
      </c>
      <c r="CT7" s="25">
        <v>50.09</v>
      </c>
      <c r="CU7" s="25">
        <v>50.1</v>
      </c>
      <c r="CV7" s="25">
        <v>59.97</v>
      </c>
      <c r="CW7" s="25">
        <v>87.38</v>
      </c>
      <c r="CX7" s="25">
        <v>86.7</v>
      </c>
      <c r="CY7" s="25">
        <v>84.52</v>
      </c>
      <c r="CZ7" s="25">
        <v>84.37</v>
      </c>
      <c r="DA7" s="25">
        <v>73.86</v>
      </c>
      <c r="DB7" s="25">
        <v>77.73</v>
      </c>
      <c r="DC7" s="25">
        <v>78.09</v>
      </c>
      <c r="DD7" s="25">
        <v>78.010000000000005</v>
      </c>
      <c r="DE7" s="25">
        <v>77.599999999999994</v>
      </c>
      <c r="DF7" s="25">
        <v>77.3</v>
      </c>
      <c r="DG7" s="25">
        <v>89.76</v>
      </c>
      <c r="DH7" s="25">
        <v>40.42</v>
      </c>
      <c r="DI7" s="25">
        <v>42.38</v>
      </c>
      <c r="DJ7" s="25">
        <v>44.41</v>
      </c>
      <c r="DK7" s="25">
        <v>46.46</v>
      </c>
      <c r="DL7" s="25">
        <v>48.36</v>
      </c>
      <c r="DM7" s="25">
        <v>45.85</v>
      </c>
      <c r="DN7" s="25">
        <v>47.31</v>
      </c>
      <c r="DO7" s="25">
        <v>47.5</v>
      </c>
      <c r="DP7" s="25">
        <v>48.41</v>
      </c>
      <c r="DQ7" s="25">
        <v>50.02</v>
      </c>
      <c r="DR7" s="25">
        <v>51.51</v>
      </c>
      <c r="DS7" s="25">
        <v>5</v>
      </c>
      <c r="DT7" s="25">
        <v>5.09</v>
      </c>
      <c r="DU7" s="25">
        <v>5.0599999999999996</v>
      </c>
      <c r="DV7" s="25">
        <v>25.41</v>
      </c>
      <c r="DW7" s="25">
        <v>25.03</v>
      </c>
      <c r="DX7" s="25">
        <v>14.13</v>
      </c>
      <c r="DY7" s="25">
        <v>16.77</v>
      </c>
      <c r="DZ7" s="25">
        <v>17.399999999999999</v>
      </c>
      <c r="EA7" s="25">
        <v>18.64</v>
      </c>
      <c r="EB7" s="25">
        <v>19.510000000000002</v>
      </c>
      <c r="EC7" s="25">
        <v>23.75</v>
      </c>
      <c r="ED7" s="25">
        <v>0.22</v>
      </c>
      <c r="EE7" s="25">
        <v>0.2</v>
      </c>
      <c r="EF7" s="25">
        <v>0</v>
      </c>
      <c r="EG7" s="25">
        <v>0.56999999999999995</v>
      </c>
      <c r="EH7" s="25">
        <v>0.47</v>
      </c>
      <c r="EI7" s="25">
        <v>0.52</v>
      </c>
      <c r="EJ7" s="25">
        <v>0.47</v>
      </c>
      <c r="EK7" s="25">
        <v>0.4</v>
      </c>
      <c r="EL7" s="25">
        <v>0.36</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2023-12-05T00:58:09Z</dcterms:created>
  <dcterms:modified xsi:type="dcterms:W3CDTF">2024-01-19T06:12:04Z</dcterms:modified>
  <cp:category/>
</cp:coreProperties>
</file>