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200.25\政策戦略課【財政】\財政\財政共有\財政\地方公営企業関係\経営比較分析表\R03決算\提出\"/>
    </mc:Choice>
  </mc:AlternateContent>
  <xr:revisionPtr revIDLastSave="0" documentId="13_ncr:1_{29F71190-21A4-4F69-86E0-5FD389A42E71}" xr6:coauthVersionLast="36" xr6:coauthVersionMax="36" xr10:uidLastSave="{00000000-0000-0000-0000-000000000000}"/>
  <workbookProtection workbookAlgorithmName="SHA-512" workbookHashValue="xKPhIe9wvnhsZw8hbCfHtqKW2A7iGy6dybQ6O1fqwCF5ho3NZpdOBi+d1BQU8wXOVM1Eb4r9x9UsYSyroV8QFA==" workbookSaltValue="EwkrVKIQYEPZVfkstICppw=="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B10" i="4"/>
  <c r="AT8"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<sst xmlns="http://schemas.openxmlformats.org/spreadsheetml/2006/main" count="236" uniqueCount="121">
  <si>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</si>
  <si>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</si>
  <si>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</si>
  <si>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</si>
  <si>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</si>
  <si>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</si>
  <si>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</si>
  <si>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</si>
  <si>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</si>
  <si>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</si>
  <si>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</si>
  <si>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</si>
  <si>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</si>
  <si>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</si>
  <si>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</si>
  <si>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</si>
  <si>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</si>
  <si>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</si>
  <si>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</si>
  <si>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</si>
  <si>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</si>
  <si>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</si>
  <si>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</si>
  <si>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</si>
  <si>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</si>
  <si>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</si>
  <si>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</si>
  <si>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</si>
  <si>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</si>
  <si>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</si>
  <si>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</si>
  <si>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</si>
  <si>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</si>
  <si>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</si>
  <si>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</si>
  <si>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</si>
  <si>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</si>
  <si>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</si>
  <si>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</si>
  <si>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</si>
  <si>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</si>
  <si>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</si>
  <si>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</si>
  <si>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</si>
  <si>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</si>
  <si>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</si>
  <si>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</si>
  <si>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</si>
  <si>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</si>
  <si>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</si>
  <si>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</si>
  <si>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</si>
  <si>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</si>
  <si>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</si>
  <si>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</si>
  <si>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</si>
  <si>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</si>
  <si>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</si>
  <si>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</si>
  <si>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</si>
  <si>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</si>
  <si>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</si>
  <si>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</si>
  <si>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</si>
  <si>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</si>
  <si>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</si>
  <si>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</si>
  <si>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</si>
  <si>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</si>
  <si>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</si>
  <si>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</si>
  <si>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</si>
  <si>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</si>
  <si>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</si>
  <si>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</si>
  <si>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</si>
  <si>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</si>
  <si>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</si>
  <si>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</si>
  <si>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</si>
  <si>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</si>
  <si>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</si>
  <si>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</si>
  <si>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</si>
  <si>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</si>
  <si>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</si>
  <si>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</si>
  <si>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</si>
  <si>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</si>
  <si>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</si>
  <si>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</si>
  <si>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</si>
  <si>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</si>
  <si>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</si>
  <si>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</si>
  <si>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</si>
  <si>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</si>
  <si>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</si>
  <si>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</si>
  <si>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</si>
  <si>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</si>
  <si>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</si>
  <si>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</si>
  <si>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</si>
  <si>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</si>
  <si>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</si>
  <si>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</si>
  <si>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</si>
  <si>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</si>
  <si>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</si>
  <si>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</si>
  <si>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</si>
  <si>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</si>
  <si>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</si>
  <si>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</si>
  <si>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</si>
  <si>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</si>
  <si>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</si>
  <si>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は、平成28年度以前は80％前後を推移し、平成29・30年度は建設事業の実施による全体事業費増加分に対する一般会計繰入金が発生したことで一時改善したが、令和元年度以降は使用料の減少に対して地方債償還金の増加により再び減少し、令和3年度は64％となっている。汚水処理地区が限られていることから、今後、処理区域内人口が大幅に増える見込みはないと考えられる。
　企業債残高対事業規模比率は、類似団体より高く、事業規模に対して企業債残高が多額で、繰入金に依存しながら償還している。
　経費回収率及び汚水処理原価は、令和元年度は機能診断及び最適整備構想の実施により、前年に比べて極端に変動した数値となっているが、令和2年度は例年並みの数値となったのに対し、令和3年度は機械設備の老朽化に伴う修繕料の増加により経費回収率は82％と減少し、汚水処理原価は357円に増加している。
　今後、人口減少に伴う処理水量の減少による施設利用率が減少傾向を示しているように、今後の事業実施に当たっては、費用と収益のバランスを検討する必要がある。
</t>
    <rPh sb="309" eb="311">
      <t>レイワ</t>
    </rPh>
    <rPh sb="312" eb="314">
      <t>ネンド</t>
    </rPh>
    <rPh sb="315" eb="317">
      <t>レイネン</t>
    </rPh>
    <rPh sb="317" eb="318">
      <t>ナ</t>
    </rPh>
    <rPh sb="320" eb="322">
      <t>スウチ</t>
    </rPh>
    <rPh sb="328" eb="329">
      <t>タイ</t>
    </rPh>
    <rPh sb="337" eb="339">
      <t>キカイ</t>
    </rPh>
    <rPh sb="339" eb="341">
      <t>セツビ</t>
    </rPh>
    <rPh sb="342" eb="345">
      <t>ロウキュウカ</t>
    </rPh>
    <rPh sb="346" eb="347">
      <t>トモナ</t>
    </rPh>
    <rPh sb="348" eb="350">
      <t>シュウゼン</t>
    </rPh>
    <rPh sb="350" eb="351">
      <t>リョウ</t>
    </rPh>
    <rPh sb="352" eb="354">
      <t>ゾウカ</t>
    </rPh>
    <rPh sb="357" eb="359">
      <t>ケイヒ</t>
    </rPh>
    <rPh sb="359" eb="361">
      <t>カイシュウ</t>
    </rPh>
    <rPh sb="361" eb="362">
      <t>リツ</t>
    </rPh>
    <rPh sb="367" eb="369">
      <t>ゲンショウ</t>
    </rPh>
    <rPh sb="371" eb="373">
      <t>オスイ</t>
    </rPh>
    <rPh sb="373" eb="375">
      <t>ショリ</t>
    </rPh>
    <rPh sb="375" eb="377">
      <t>ゲンカ</t>
    </rPh>
    <rPh sb="381" eb="382">
      <t>エン</t>
    </rPh>
    <rPh sb="383" eb="385">
      <t>ゾウカ</t>
    </rPh>
    <phoneticPr fontId="4"/>
  </si>
  <si>
    <t>　平成8年度に供用が開始されたため、配管設備に関しては現状耐用年数を超えたものはない。
　ポンプ設備や電気機械設備に関しては耐用年数を経過しているものが多く、今後の計画的な修繕や更新が必要である。</t>
  </si>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</sst>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99-4E96-AAE9-6F7E42F306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799-4E96-AAE9-6F7E42F306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36.17</c:v>
                </c:pt>
                <c:pt idx="1">
                  <c:v>34.04</c:v>
                </c:pt>
                <c:pt idx="2">
                  <c:v>30.5</c:v>
                </c:pt>
                <c:pt idx="3">
                  <c:v>28.37</c:v>
                </c:pt>
                <c:pt idx="4">
                  <c:v>27.66</c:v>
                </c:pt>
              </c:numCache>
            </c:numRef>
          </c:val>
          <c:extLst>
            <c:ext xmlns:c16="http://schemas.microsoft.com/office/drawing/2014/chart" uri="{C3380CC4-5D6E-409C-BE32-E72D297353CC}">
              <c16:uniqueId val="{00000000-9EAD-4EBE-8BBF-3D170679A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EAD-4EBE-8BBF-3D170679A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30-4206-AA9D-18E8894559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A30-4206-AA9D-18E8894559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86.75</c:v>
                </c:pt>
                <c:pt idx="1">
                  <c:v>86.31</c:v>
                </c:pt>
                <c:pt idx="2">
                  <c:v>70.77</c:v>
                </c:pt>
                <c:pt idx="3">
                  <c:v>68.62</c:v>
                </c:pt>
                <c:pt idx="4">
                  <c:v>64.14</c:v>
                </c:pt>
              </c:numCache>
            </c:numRef>
          </c:val>
          <c:extLst>
            <c:ext xmlns:c16="http://schemas.microsoft.com/office/drawing/2014/chart" uri="{C3380CC4-5D6E-409C-BE32-E72D297353CC}">
              <c16:uniqueId val="{00000000-EA62-40F8-AF79-9F0F1835C1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62-40F8-AF79-9F0F1835C1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64-421A-A759-D5A8A56D04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4-421A-A759-D5A8A56D04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6-450F-9303-D49BE7B822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6-450F-9303-D49BE7B822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5-478C-80C4-4364983CCA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5-478C-80C4-4364983CCA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80-46C0-A2F4-F38DFD324C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0-46C0-A2F4-F38DFD324C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1613.77</c:v>
                </c:pt>
                <c:pt idx="1">
                  <c:v>1474.68</c:v>
                </c:pt>
                <c:pt idx="2">
                  <c:v>1590.61</c:v>
                </c:pt>
                <c:pt idx="3">
                  <c:v>1603.32</c:v>
                </c:pt>
                <c:pt idx="4">
                  <c:v>1420.73</c:v>
                </c:pt>
              </c:numCache>
            </c:numRef>
          </c:val>
          <c:extLst>
            <c:ext xmlns:c16="http://schemas.microsoft.com/office/drawing/2014/chart" uri="{C3380CC4-5D6E-409C-BE32-E72D297353CC}">
              <c16:uniqueId val="{00000000-D121-424C-B962-0C1A921B93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121-424C-B962-0C1A921B93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37.090000000000003</c:v>
                </c:pt>
                <c:pt idx="3">
                  <c:v>100</c:v>
                </c:pt>
                <c:pt idx="4">
                  <c:v>82.83</c:v>
                </c:pt>
              </c:numCache>
            </c:numRef>
          </c:val>
          <c:extLst>
            <c:ext xmlns:c16="http://schemas.microsoft.com/office/drawing/2014/chart" uri="{C3380CC4-5D6E-409C-BE32-E72D297353CC}">
              <c16:uniqueId val="{00000000-49D8-40A7-B2AD-B5F28542AD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9D8-40A7-B2AD-B5F28542AD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242.18</c:v>
                </c:pt>
                <c:pt idx="1">
                  <c:v>258.33999999999997</c:v>
                </c:pt>
                <c:pt idx="2">
                  <c:v>734.3</c:v>
                </c:pt>
                <c:pt idx="3">
                  <c:v>278.08</c:v>
                </c:pt>
                <c:pt idx="4">
                  <c:v>357.14</c:v>
                </c:pt>
              </c:numCache>
            </c:numRef>
          </c:val>
          <c:extLst>
            <c:ext xmlns:c16="http://schemas.microsoft.com/office/drawing/2014/chart" uri="{C3380CC4-5D6E-409C-BE32-E72D297353CC}">
              <c16:uniqueId val="{00000000-50D9-4576-85E1-7AB1B89E98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0D9-4576-85E1-7AB1B89E98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奈良県　吉野町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6471</v>
      </c>
      <c r="AM8" s="55"/>
      <c r="AN8" s="55"/>
      <c r="AO8" s="55"/>
      <c r="AP8" s="55"/>
      <c r="AQ8" s="55"/>
      <c r="AR8" s="55"/>
      <c r="AS8" s="55"/>
      <c r="AT8" s="54">
        <f>データ!T6</f>
        <v>95.65</v>
      </c>
      <c r="AU8" s="54"/>
      <c r="AV8" s="54"/>
      <c r="AW8" s="54"/>
      <c r="AX8" s="54"/>
      <c r="AY8" s="54"/>
      <c r="AZ8" s="54"/>
      <c r="BA8" s="54"/>
      <c r="BB8" s="54">
        <f>データ!U6</f>
        <v>67.650000000000006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2.25</v>
      </c>
      <c r="Q10" s="54"/>
      <c r="R10" s="54"/>
      <c r="S10" s="54"/>
      <c r="T10" s="54"/>
      <c r="U10" s="54"/>
      <c r="V10" s="54"/>
      <c r="W10" s="54">
        <f>データ!Q6</f>
        <v>87.2</v>
      </c>
      <c r="X10" s="54"/>
      <c r="Y10" s="54"/>
      <c r="Z10" s="54"/>
      <c r="AA10" s="54"/>
      <c r="AB10" s="54"/>
      <c r="AC10" s="54"/>
      <c r="AD10" s="55">
        <f>データ!R6</f>
        <v>2750</v>
      </c>
      <c r="AE10" s="55"/>
      <c r="AF10" s="55"/>
      <c r="AG10" s="55"/>
      <c r="AH10" s="55"/>
      <c r="AI10" s="55"/>
      <c r="AJ10" s="55"/>
      <c r="AK10" s="2"/>
      <c r="AL10" s="55">
        <f>データ!V6</f>
        <v>144</v>
      </c>
      <c r="AM10" s="55"/>
      <c r="AN10" s="55"/>
      <c r="AO10" s="55"/>
      <c r="AP10" s="55"/>
      <c r="AQ10" s="55"/>
      <c r="AR10" s="55"/>
      <c r="AS10" s="55"/>
      <c r="AT10" s="54">
        <f>データ!W6</f>
        <v>0.05</v>
      </c>
      <c r="AU10" s="54"/>
      <c r="AV10" s="54"/>
      <c r="AW10" s="54"/>
      <c r="AX10" s="54"/>
      <c r="AY10" s="54"/>
      <c r="AZ10" s="54"/>
      <c r="BA10" s="54"/>
      <c r="BB10" s="54">
        <f>データ!X6</f>
        <v>2880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khlFFl45lkHpJc3QAZA2mBfxL+41rrxUoNnmETmL9+xLXH6oyF/4Jd9Qyy0EvYrN9/l5FsqVTsLQq3vK0ax47Q==" saltValue="wkOt9ZN/jXzq0u7ql5IQ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294411</v>
      </c>
      <c r="D6" s="19">
        <f t="shared" si="3"/>
        <v>47</v>
      </c>
      <c r="E6" s="19">
        <f t="shared" si="3"/>
        <v>17</v>
      </c>
      <c r="F6" s="19">
        <f t="shared" si="3"/>
        <v>5</v>
      </c>
      <c r="G6" s="19">
        <f t="shared" si="3"/>
        <v>0</v>
      </c>
      <c r="H6" s="19" t="str">
        <f t="shared" si="3"/>
        <v>奈良県　吉野町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2.25</v>
      </c>
      <c r="Q6" s="20">
        <f t="shared" si="3"/>
        <v>87.2</v>
      </c>
      <c r="R6" s="20">
        <f t="shared" si="3"/>
        <v>2750</v>
      </c>
      <c r="S6" s="20">
        <f t="shared" si="3"/>
        <v>6471</v>
      </c>
      <c r="T6" s="20">
        <f t="shared" si="3"/>
        <v>95.65</v>
      </c>
      <c r="U6" s="20">
        <f t="shared" si="3"/>
        <v>67.650000000000006</v>
      </c>
      <c r="V6" s="20">
        <f t="shared" si="3"/>
        <v>144</v>
      </c>
      <c r="W6" s="20">
        <f t="shared" si="3"/>
        <v>0.05</v>
      </c>
      <c r="X6" s="20">
        <f t="shared" si="3"/>
        <v>2880</v>
      </c>
      <c r="Y6" s="21">
        <f>IF(Y7="",NA(),Y7)</f>
        <v>86.75</v>
      </c>
      <c r="Z6" s="21">
        <f t="shared" ref="Z6:AH6" si="4">IF(Z7="",NA(),Z7)</f>
        <v>86.31</v>
      </c>
      <c r="AA6" s="21">
        <f t="shared" si="4"/>
        <v>70.77</v>
      </c>
      <c r="AB6" s="21">
        <f t="shared" si="4"/>
        <v>68.62</v>
      </c>
      <c r="AC6" s="21">
        <f t="shared" si="4"/>
        <v>64.14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1613.77</v>
      </c>
      <c r="BG6" s="21">
        <f t="shared" ref="BG6:BO6" si="7">IF(BG7="",NA(),BG7)</f>
        <v>1474.68</v>
      </c>
      <c r="BH6" s="21">
        <f t="shared" si="7"/>
        <v>1590.61</v>
      </c>
      <c r="BI6" s="21">
        <f t="shared" si="7"/>
        <v>1603.32</v>
      </c>
      <c r="BJ6" s="21">
        <f t="shared" si="7"/>
        <v>1420.73</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37.090000000000003</v>
      </c>
      <c r="BT6" s="21">
        <f t="shared" si="8"/>
        <v>100</v>
      </c>
      <c r="BU6" s="21">
        <f t="shared" si="8"/>
        <v>82.83</v>
      </c>
      <c r="BV6" s="21">
        <f t="shared" si="8"/>
        <v>59.8</v>
      </c>
      <c r="BW6" s="21">
        <f t="shared" si="8"/>
        <v>57.77</v>
      </c>
      <c r="BX6" s="21">
        <f t="shared" si="8"/>
        <v>57.31</v>
      </c>
      <c r="BY6" s="21">
        <f t="shared" si="8"/>
        <v>57.08</v>
      </c>
      <c r="BZ6" s="21">
        <f t="shared" si="8"/>
        <v>56.26</v>
      </c>
      <c r="CA6" s="20" t="str">
        <f>IF(CA7="","",IF(CA7="-","【-】","【"&amp;SUBSTITUTE(TEXT(CA7,"#,##0.00"),"-","△")&amp;"】"))</f>
        <v>【60.65】</v>
      </c>
      <c r="CB6" s="21">
        <f>IF(CB7="",NA(),CB7)</f>
        <v>242.18</v>
      </c>
      <c r="CC6" s="21">
        <f t="shared" ref="CC6:CK6" si="9">IF(CC7="",NA(),CC7)</f>
        <v>258.33999999999997</v>
      </c>
      <c r="CD6" s="21">
        <f t="shared" si="9"/>
        <v>734.3</v>
      </c>
      <c r="CE6" s="21">
        <f t="shared" si="9"/>
        <v>278.08</v>
      </c>
      <c r="CF6" s="21">
        <f t="shared" si="9"/>
        <v>357.14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36.17</v>
      </c>
      <c r="CN6" s="21">
        <f t="shared" ref="CN6:CV6" si="10">IF(CN7="",NA(),CN7)</f>
        <v>34.04</v>
      </c>
      <c r="CO6" s="21">
        <f t="shared" si="10"/>
        <v>30.5</v>
      </c>
      <c r="CP6" s="21">
        <f t="shared" si="10"/>
        <v>28.37</v>
      </c>
      <c r="CQ6" s="21">
        <f t="shared" si="10"/>
        <v>27.66</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294411</v>
      </c>
      <c r="D7" s="23">
        <v>47</v>
      </c>
      <c r="E7" s="23">
        <v>17</v>
      </c>
      <c r="F7" s="23">
        <v>5</v>
      </c>
      <c r="G7" s="23">
        <v>0</v>
      </c>
      <c r="H7" s="23" t="s">
        <v>98</v>
      </c>
      <c r="I7" s="23" t="s">
        <v>99</v>
      </c>
      <c r="J7" s="23" t="s">
        <v>100</v>
      </c>
      <c r="K7" s="23" t="s">
        <v>101</v>
      </c>
      <c r="L7" s="23" t="s">
        <v>102</v>
      </c>
      <c r="M7" s="23" t="s">
        <v>103</v>
      </c>
      <c r="N7" s="24" t="s">
        <v>104</v>
      </c>
      <c r="O7" s="24" t="s">
        <v>105</v>
      </c>
      <c r="P7" s="24">
        <v>2.25</v>
      </c>
      <c r="Q7" s="24">
        <v>87.2</v>
      </c>
      <c r="R7" s="24">
        <v>2750</v>
      </c>
      <c r="S7" s="24">
        <v>6471</v>
      </c>
      <c r="T7" s="24">
        <v>95.65</v>
      </c>
      <c r="U7" s="24">
        <v>67.650000000000006</v>
      </c>
      <c r="V7" s="24">
        <v>144</v>
      </c>
      <c r="W7" s="24">
        <v>0.05</v>
      </c>
      <c r="X7" s="24">
        <v>2880</v>
      </c>
      <c r="Y7" s="24">
        <v>86.75</v>
      </c>
      <c r="Z7" s="24">
        <v>86.31</v>
      </c>
      <c r="AA7" s="24">
        <v>70.77</v>
      </c>
      <c r="AB7" s="24">
        <v>68.62</v>
      </c>
      <c r="AC7" s="24">
        <v>64.14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1613.77</v>
      </c>
      <c r="BG7" s="24">
        <v>1474.68</v>
      </c>
      <c r="BH7" s="24">
        <v>1590.61</v>
      </c>
      <c r="BI7" s="24">
        <v>1603.32</v>
      </c>
      <c r="BJ7" s="24">
        <v>1420.73</v>
      </c>
      <c r="BK7" s="24">
        <v>855.8</v>
      </c>
      <c r="BL7" s="24">
        <v>789.46</v>
      </c>
      <c r="BM7" s="24">
        <v>826.83</v>
      </c>
      <c r="BN7" s="24">
        <v>867.83</v>
      </c>
      <c r="BO7" s="24">
        <v>791.76</v>
      </c>
      <c r="BP7" s="24">
        <v>786.37</v>
      </c>
      <c r="BQ7" s="24">
        <v>100</v>
      </c>
      <c r="BR7" s="24">
        <v>100</v>
      </c>
      <c r="BS7" s="24">
        <v>37.090000000000003</v>
      </c>
      <c r="BT7" s="24">
        <v>100</v>
      </c>
      <c r="BU7" s="24">
        <v>82.83</v>
      </c>
      <c r="BV7" s="24">
        <v>59.8</v>
      </c>
      <c r="BW7" s="24">
        <v>57.77</v>
      </c>
      <c r="BX7" s="24">
        <v>57.31</v>
      </c>
      <c r="BY7" s="24">
        <v>57.08</v>
      </c>
      <c r="BZ7" s="24">
        <v>56.26</v>
      </c>
      <c r="CA7" s="24">
        <v>60.65</v>
      </c>
      <c r="CB7" s="24">
        <v>242.18</v>
      </c>
      <c r="CC7" s="24">
        <v>258.33999999999997</v>
      </c>
      <c r="CD7" s="24">
        <v>734.3</v>
      </c>
      <c r="CE7" s="24">
        <v>278.08</v>
      </c>
      <c r="CF7" s="24">
        <v>357.14</v>
      </c>
      <c r="CG7" s="24">
        <v>263.76</v>
      </c>
      <c r="CH7" s="24">
        <v>274.35000000000002</v>
      </c>
      <c r="CI7" s="24">
        <v>273.52</v>
      </c>
      <c r="CJ7" s="24">
        <v>274.99</v>
      </c>
      <c r="CK7" s="24">
        <v>282.08999999999997</v>
      </c>
      <c r="CL7" s="24">
        <v>256.97000000000003</v>
      </c>
      <c r="CM7" s="24">
        <v>36.17</v>
      </c>
      <c r="CN7" s="24">
        <v>34.04</v>
      </c>
      <c r="CO7" s="24">
        <v>30.5</v>
      </c>
      <c r="CP7" s="24">
        <v>28.37</v>
      </c>
      <c r="CQ7" s="24">
        <v>27.66</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2023-01-13T00:02:43Z</dcterms:created>
  <dcterms:modified xsi:type="dcterms:W3CDTF">2023-01-23T05:05:29Z</dcterms:modified>
  <cp:category/>
</cp:coreProperties>
</file>