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92.168.200.25\政策戦略課【財政】\財政\財政共有\財政\地方公営企業関係\経営比較分析表\R03決算\提出\"/>
    </mc:Choice>
  </mc:AlternateContent>
  <xr:revisionPtr revIDLastSave="0" documentId="13_ncr:1_{B3687947-8AB2-4B02-B043-78CB0BA6146E}" xr6:coauthVersionLast="36" xr6:coauthVersionMax="36" xr10:uidLastSave="{00000000-0000-0000-0000-000000000000}"/>
  <workbookProtection workbookAlgorithmName="SHA-512" workbookHashValue="Zwnjj7fOU/rmjdmLI6K899j+TL1hKlmMwDyDMArf0OEyTGgt4N4at2NzmlTWcN6Nf4aXCGsNCyifcaw2KYiDMA==" workbookSaltValue="D5gT8PmUIdnd3n9hYCfI8Q==" workbookSpinCount="100000" lockStructure="1"/>
  <bookViews>
    <workbookView xWindow="0" yWindow="0" windowWidth="20490" windowHeight="75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AD10" i="4" s="1"/>
  <c r="Q6" i="5"/>
  <c r="P6" i="5"/>
  <c r="O6" i="5"/>
  <c r="I10" i="4" s="1"/>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H86" i="4"/>
  <c r="E86" i="4"/>
  <c r="AL10" i="4"/>
  <c r="W10" i="4"/>
  <c r="P10" i="4"/>
  <c r="BB8" i="4"/>
  <c r="AT8" i="4"/>
  <c r="AL8" i="4"/>
  <c r="W8" i="4"/>
  <c r="P8" i="4"/>
  <c r="I8" i="4"/>
  <c r="B6"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<sst xmlns="http://schemas.openxmlformats.org/spreadsheetml/2006/main" count="241" uniqueCount="119">
  <si>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</si>
  <si>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</si>
  <si>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</si>
  <si>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</si>
  <si>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</si>
  <si>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</si>
  <si>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</si>
  <si>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</si>
  <si>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</si>
  <si>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</si>
  <si>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</si>
  <si>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</si>
  <si>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</si>
  <si>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</si>
  <si>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</si>
  <si>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</si>
  <si>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</si>
  <si>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</si>
  <si>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</si>
  <si>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</si>
  <si>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</si>
  <si>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</si>
  <si>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</si>
  <si>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</si>
  <si>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</si>
  <si>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</si>
  <si>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</si>
  <si>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</si>
  <si>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</si>
  <si>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</si>
  <si>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</si>
  <si>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</si>
  <si>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</si>
  <si>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</si>
  <si>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</si>
  <si>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</si>
  <si>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</si>
  <si>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</si>
  <si>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</si>
  <si>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</si>
  <si>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</si>
  <si>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</si>
  <si>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</si>
  <si>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</si>
  <si>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</si>
  <si>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</si>
  <si>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</si>
  <si>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</si>
  <si>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</si>
  <si>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</si>
  <si>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</si>
  <si>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</si>
  <si>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</si>
  <si>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</si>
  <si>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</si>
  <si>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</si>
  <si>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</si>
  <si>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</si>
  <si>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</si>
  <si>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</si>
  <si>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</si>
  <si>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</si>
  <si>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</si>
  <si>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</si>
  <si>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</si>
  <si>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</si>
  <si>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</si>
  <si>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</si>
  <si>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</si>
  <si>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</si>
  <si>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</si>
  <si>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</si>
  <si>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</si>
  <si>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</si>
  <si>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</si>
  <si>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</si>
  <si>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</si>
  <si>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</si>
  <si>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</si>
  <si>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</si>
  <si>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</si>
  <si>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</si>
  <si>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</si>
  <si>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</si>
  <si>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</si>
  <si>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</si>
  <si>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</si>
  <si>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</si>
  <si>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</si>
  <si>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</si>
  <si>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</si>
  <si>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</si>
  <si>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</si>
  <si>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</si>
  <si>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</si>
  <si>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</si>
  <si>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</si>
  <si>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</si>
  <si>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</si>
  <si>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</si>
  <si>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</si>
  <si>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</si>
  <si>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</si>
  <si>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</si>
  <si>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</si>
  <si>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</si>
  <si>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</si>
  <si>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</si>
  <si>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</si>
  <si>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</si>
  <si>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</si>
  <si>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</si>
  <si>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</si>
  <si>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</si>
  <si>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</si>
  <si>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</si>
  <si>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平成29年度に分流式下水道等に要する経費の算定方法の変更等により一般会計繰入金が増加したため90%を上回ったが、平成30年度以降は再び減少して、令和3年度は80％と単年度での赤字が続いている。
　当町の地理的な要因により建設改良費が高額となる一方、処理区域内人口が少ないことから、企業債残高及び償還額が負担となっている状況である。
　平成29年度に汚水処理原価が減少し、経費回収率は上昇したが、依然として100%を下回っており、使用料収入で汚水処理費用を賄えておらず、一般会計繰入金で補てんしている現状を示している。
　水洗化率は平成29年度以降、85%前後で推移している状況となっている。
　当町においては、今後さらに過疎化、人口減少が進むと考えられ、下水道事業の効率的な進め方、収益性の維持について検討していく必要がある。</t>
  </si>
  <si>
    <t>　平成9年度に供用開始のため、配管設備に関しては現状耐用年数を超えたものはない。ポンプ設備及び電気設備に関しては、当初に設置した設備が大半のため、老朽化してきており、計画的な機器の更新が必要になってきている。</t>
  </si>
  <si>
    <t>　建設事業においては、最小限の投資で最大限の効果を得ることができる効率の良い計画を最重要に考え事業を少しずつではあるが進めていく。吉野町の状況として、過疎化による人口の減少や、地形的な要因により、維持管理費用に対して処理人口が少ない一方、これまでに投資した費用に係る企業債の償還負担が大きく、経営が厳しい状況にある。
　経営状況を改善するため、シミュレーションにより今後の財政状況の見通しを得るとともに、助成金制度の周知・活用、戸別訪問等での接続率の向上を図り、さらに使用料の見直しを検討していく。
　今後必要となる設備の老朽化対策については、計画的に修繕、更新することにより、負担の平準化を図る。
　最後に吉野町の事業計画として、8処理分区の一部を令和5年度までに整備し、それを最後の整備区域として下水道事業を概成したいと考えている。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</si>
</sst>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A7F-48A1-9E0F-78539844AC6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8A7F-48A1-9E0F-78539844AC6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07-4BE4-B412-9A595FE4A3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FF07-4BE4-B412-9A595FE4A3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85.96</c:v>
                </c:pt>
                <c:pt idx="1">
                  <c:v>84.69</c:v>
                </c:pt>
                <c:pt idx="2">
                  <c:v>86.27</c:v>
                </c:pt>
                <c:pt idx="3">
                  <c:v>86.55</c:v>
                </c:pt>
                <c:pt idx="4">
                  <c:v>86.55</c:v>
                </c:pt>
              </c:numCache>
            </c:numRef>
          </c:val>
          <c:extLst>
            <c:ext xmlns:c16="http://schemas.microsoft.com/office/drawing/2014/chart" uri="{C3380CC4-5D6E-409C-BE32-E72D297353CC}">
              <c16:uniqueId val="{00000000-950C-455C-934D-E5E6D50C79A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950C-455C-934D-E5E6D50C79A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91.58</c:v>
                </c:pt>
                <c:pt idx="1">
                  <c:v>76.19</c:v>
                </c:pt>
                <c:pt idx="2">
                  <c:v>72.47</c:v>
                </c:pt>
                <c:pt idx="3">
                  <c:v>75.739999999999995</c:v>
                </c:pt>
                <c:pt idx="4">
                  <c:v>80.59</c:v>
                </c:pt>
              </c:numCache>
            </c:numRef>
          </c:val>
          <c:extLst>
            <c:ext xmlns:c16="http://schemas.microsoft.com/office/drawing/2014/chart" uri="{C3380CC4-5D6E-409C-BE32-E72D297353CC}">
              <c16:uniqueId val="{00000000-D452-412E-B086-2941C051A3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52-412E-B086-2941C051A3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C6-49F9-A585-172CF1AC663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C6-49F9-A585-172CF1AC663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A5-40EB-A404-9B60CDE8855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A5-40EB-A404-9B60CDE8855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8C-43C7-AC22-166FC40F36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8C-43C7-AC22-166FC40F36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83-4AAC-B633-9C749F91C5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3-4AAC-B633-9C749F91C5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339.92</c:v>
                </c:pt>
                <c:pt idx="1">
                  <c:v>125.99</c:v>
                </c:pt>
                <c:pt idx="2">
                  <c:v>154.5</c:v>
                </c:pt>
                <c:pt idx="3">
                  <c:v>93.05</c:v>
                </c:pt>
                <c:pt idx="4">
                  <c:v>274.52999999999997</c:v>
                </c:pt>
              </c:numCache>
            </c:numRef>
          </c:val>
          <c:extLst>
            <c:ext xmlns:c16="http://schemas.microsoft.com/office/drawing/2014/chart" uri="{C3380CC4-5D6E-409C-BE32-E72D297353CC}">
              <c16:uniqueId val="{00000000-4A33-474A-8645-266D286502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4A33-474A-8645-266D286502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88.43</c:v>
                </c:pt>
                <c:pt idx="1">
                  <c:v>89.1</c:v>
                </c:pt>
                <c:pt idx="2">
                  <c:v>90.01</c:v>
                </c:pt>
                <c:pt idx="3">
                  <c:v>90.88</c:v>
                </c:pt>
                <c:pt idx="4">
                  <c:v>91.68</c:v>
                </c:pt>
              </c:numCache>
            </c:numRef>
          </c:val>
          <c:extLst>
            <c:ext xmlns:c16="http://schemas.microsoft.com/office/drawing/2014/chart" uri="{C3380CC4-5D6E-409C-BE32-E72D297353CC}">
              <c16:uniqueId val="{00000000-399C-4F8C-8AE2-71A8AD52111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399C-4F8C-8AE2-71A8AD52111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149.59</c:v>
                </c:pt>
                <c:pt idx="4">
                  <c:v>150</c:v>
                </c:pt>
              </c:numCache>
            </c:numRef>
          </c:val>
          <c:extLst>
            <c:ext xmlns:c16="http://schemas.microsoft.com/office/drawing/2014/chart" uri="{C3380CC4-5D6E-409C-BE32-E72D297353CC}">
              <c16:uniqueId val="{00000000-67B5-4FAA-8BD2-9C2F9D20BE9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67B5-4FAA-8BD2-9C2F9D20BE9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E89" sqref="BE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奈良県　吉野町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Cd2</v>
      </c>
      <c r="X8" s="66"/>
      <c r="Y8" s="66"/>
      <c r="Z8" s="66"/>
      <c r="AA8" s="66"/>
      <c r="AB8" s="66"/>
      <c r="AC8" s="66"/>
      <c r="AD8" s="67" t="str">
        <f>データ!$M$6</f>
        <v>非設置</v>
      </c>
      <c r="AE8" s="67"/>
      <c r="AF8" s="67"/>
      <c r="AG8" s="67"/>
      <c r="AH8" s="67"/>
      <c r="AI8" s="67"/>
      <c r="AJ8" s="67"/>
      <c r="AK8" s="3"/>
      <c r="AL8" s="55">
        <f>データ!S6</f>
        <v>6471</v>
      </c>
      <c r="AM8" s="55"/>
      <c r="AN8" s="55"/>
      <c r="AO8" s="55"/>
      <c r="AP8" s="55"/>
      <c r="AQ8" s="55"/>
      <c r="AR8" s="55"/>
      <c r="AS8" s="55"/>
      <c r="AT8" s="54">
        <f>データ!T6</f>
        <v>95.65</v>
      </c>
      <c r="AU8" s="54"/>
      <c r="AV8" s="54"/>
      <c r="AW8" s="54"/>
      <c r="AX8" s="54"/>
      <c r="AY8" s="54"/>
      <c r="AZ8" s="54"/>
      <c r="BA8" s="54"/>
      <c r="BB8" s="54">
        <f>データ!U6</f>
        <v>67.650000000000006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28.67</v>
      </c>
      <c r="Q10" s="54"/>
      <c r="R10" s="54"/>
      <c r="S10" s="54"/>
      <c r="T10" s="54"/>
      <c r="U10" s="54"/>
      <c r="V10" s="54"/>
      <c r="W10" s="54">
        <f>データ!Q6</f>
        <v>87</v>
      </c>
      <c r="X10" s="54"/>
      <c r="Y10" s="54"/>
      <c r="Z10" s="54"/>
      <c r="AA10" s="54"/>
      <c r="AB10" s="54"/>
      <c r="AC10" s="54"/>
      <c r="AD10" s="55">
        <f>データ!R6</f>
        <v>2640</v>
      </c>
      <c r="AE10" s="55"/>
      <c r="AF10" s="55"/>
      <c r="AG10" s="55"/>
      <c r="AH10" s="55"/>
      <c r="AI10" s="55"/>
      <c r="AJ10" s="55"/>
      <c r="AK10" s="2"/>
      <c r="AL10" s="55">
        <f>データ!V6</f>
        <v>1836</v>
      </c>
      <c r="AM10" s="55"/>
      <c r="AN10" s="55"/>
      <c r="AO10" s="55"/>
      <c r="AP10" s="55"/>
      <c r="AQ10" s="55"/>
      <c r="AR10" s="55"/>
      <c r="AS10" s="55"/>
      <c r="AT10" s="54">
        <f>データ!W6</f>
        <v>0.92</v>
      </c>
      <c r="AU10" s="54"/>
      <c r="AV10" s="54"/>
      <c r="AW10" s="54"/>
      <c r="AX10" s="54"/>
      <c r="AY10" s="54"/>
      <c r="AZ10" s="54"/>
      <c r="BA10" s="54"/>
      <c r="BB10" s="54">
        <f>データ!X6</f>
        <v>1995.65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AM0KWwRTXHBtItB3ODBQy0FLtCi0dtWy0MuHe2x8pkWEdrWDV9REjb8n37ojGtm2l/2UXOrTwfMXfvrOsrWvTg==" saltValue="n5OZS/hyMhydAxtA0hYVU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294411</v>
      </c>
      <c r="D6" s="19">
        <f t="shared" si="3"/>
        <v>47</v>
      </c>
      <c r="E6" s="19">
        <f t="shared" si="3"/>
        <v>17</v>
      </c>
      <c r="F6" s="19">
        <f t="shared" si="3"/>
        <v>1</v>
      </c>
      <c r="G6" s="19">
        <f t="shared" si="3"/>
        <v>0</v>
      </c>
      <c r="H6" s="19" t="str">
        <f t="shared" si="3"/>
        <v>奈良県　吉野町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28.67</v>
      </c>
      <c r="Q6" s="20">
        <f t="shared" si="3"/>
        <v>87</v>
      </c>
      <c r="R6" s="20">
        <f t="shared" si="3"/>
        <v>2640</v>
      </c>
      <c r="S6" s="20">
        <f t="shared" si="3"/>
        <v>6471</v>
      </c>
      <c r="T6" s="20">
        <f t="shared" si="3"/>
        <v>95.65</v>
      </c>
      <c r="U6" s="20">
        <f t="shared" si="3"/>
        <v>67.650000000000006</v>
      </c>
      <c r="V6" s="20">
        <f t="shared" si="3"/>
        <v>1836</v>
      </c>
      <c r="W6" s="20">
        <f t="shared" si="3"/>
        <v>0.92</v>
      </c>
      <c r="X6" s="20">
        <f t="shared" si="3"/>
        <v>1995.65</v>
      </c>
      <c r="Y6" s="21">
        <f>IF(Y7="",NA(),Y7)</f>
        <v>91.58</v>
      </c>
      <c r="Z6" s="21">
        <f t="shared" ref="Z6:AH6" si="4">IF(Z7="",NA(),Z7)</f>
        <v>76.19</v>
      </c>
      <c r="AA6" s="21">
        <f t="shared" si="4"/>
        <v>72.47</v>
      </c>
      <c r="AB6" s="21">
        <f t="shared" si="4"/>
        <v>75.739999999999995</v>
      </c>
      <c r="AC6" s="21">
        <f t="shared" si="4"/>
        <v>80.59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339.92</v>
      </c>
      <c r="BG6" s="21">
        <f t="shared" ref="BG6:BO6" si="7">IF(BG7="",NA(),BG7)</f>
        <v>125.99</v>
      </c>
      <c r="BH6" s="21">
        <f t="shared" si="7"/>
        <v>154.5</v>
      </c>
      <c r="BI6" s="21">
        <f t="shared" si="7"/>
        <v>93.05</v>
      </c>
      <c r="BJ6" s="21">
        <f t="shared" si="7"/>
        <v>274.52999999999997</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88.43</v>
      </c>
      <c r="BR6" s="21">
        <f t="shared" ref="BR6:BZ6" si="8">IF(BR7="",NA(),BR7)</f>
        <v>89.1</v>
      </c>
      <c r="BS6" s="21">
        <f t="shared" si="8"/>
        <v>90.01</v>
      </c>
      <c r="BT6" s="21">
        <f t="shared" si="8"/>
        <v>90.88</v>
      </c>
      <c r="BU6" s="21">
        <f t="shared" si="8"/>
        <v>91.68</v>
      </c>
      <c r="BV6" s="21">
        <f t="shared" si="8"/>
        <v>80.58</v>
      </c>
      <c r="BW6" s="21">
        <f t="shared" si="8"/>
        <v>78.92</v>
      </c>
      <c r="BX6" s="21">
        <f t="shared" si="8"/>
        <v>74.17</v>
      </c>
      <c r="BY6" s="21">
        <f t="shared" si="8"/>
        <v>79.77</v>
      </c>
      <c r="BZ6" s="21">
        <f t="shared" si="8"/>
        <v>79.63</v>
      </c>
      <c r="CA6" s="20" t="str">
        <f>IF(CA7="","",IF(CA7="-","【-】","【"&amp;SUBSTITUTE(TEXT(CA7,"#,##0.00"),"-","△")&amp;"】"))</f>
        <v>【99.73】</v>
      </c>
      <c r="CB6" s="21">
        <f>IF(CB7="",NA(),CB7)</f>
        <v>150</v>
      </c>
      <c r="CC6" s="21">
        <f t="shared" ref="CC6:CK6" si="9">IF(CC7="",NA(),CC7)</f>
        <v>150</v>
      </c>
      <c r="CD6" s="21">
        <f t="shared" si="9"/>
        <v>150</v>
      </c>
      <c r="CE6" s="21">
        <f t="shared" si="9"/>
        <v>149.59</v>
      </c>
      <c r="CF6" s="21">
        <f t="shared" si="9"/>
        <v>150</v>
      </c>
      <c r="CG6" s="21">
        <f t="shared" si="9"/>
        <v>216.21</v>
      </c>
      <c r="CH6" s="21">
        <f t="shared" si="9"/>
        <v>220.31</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48.19</v>
      </c>
      <c r="CW6" s="20" t="str">
        <f>IF(CW7="","",IF(CW7="-","【-】","【"&amp;SUBSTITUTE(TEXT(CW7,"#,##0.00"),"-","△")&amp;"】"))</f>
        <v>【59.99】</v>
      </c>
      <c r="CX6" s="21">
        <f>IF(CX7="",NA(),CX7)</f>
        <v>85.96</v>
      </c>
      <c r="CY6" s="21">
        <f t="shared" ref="CY6:DG6" si="11">IF(CY7="",NA(),CY7)</f>
        <v>84.69</v>
      </c>
      <c r="CZ6" s="21">
        <f t="shared" si="11"/>
        <v>86.27</v>
      </c>
      <c r="DA6" s="21">
        <f t="shared" si="11"/>
        <v>86.55</v>
      </c>
      <c r="DB6" s="21">
        <f t="shared" si="11"/>
        <v>86.55</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294411</v>
      </c>
      <c r="D7" s="23">
        <v>47</v>
      </c>
      <c r="E7" s="23">
        <v>17</v>
      </c>
      <c r="F7" s="23">
        <v>1</v>
      </c>
      <c r="G7" s="23">
        <v>0</v>
      </c>
      <c r="H7" s="23" t="s">
        <v>98</v>
      </c>
      <c r="I7" s="23" t="s">
        <v>99</v>
      </c>
      <c r="J7" s="23" t="s">
        <v>100</v>
      </c>
      <c r="K7" s="23" t="s">
        <v>101</v>
      </c>
      <c r="L7" s="23" t="s">
        <v>102</v>
      </c>
      <c r="M7" s="23" t="s">
        <v>103</v>
      </c>
      <c r="N7" s="24" t="s">
        <v>104</v>
      </c>
      <c r="O7" s="24" t="s">
        <v>105</v>
      </c>
      <c r="P7" s="24">
        <v>28.67</v>
      </c>
      <c r="Q7" s="24">
        <v>87</v>
      </c>
      <c r="R7" s="24">
        <v>2640</v>
      </c>
      <c r="S7" s="24">
        <v>6471</v>
      </c>
      <c r="T7" s="24">
        <v>95.65</v>
      </c>
      <c r="U7" s="24">
        <v>67.650000000000006</v>
      </c>
      <c r="V7" s="24">
        <v>1836</v>
      </c>
      <c r="W7" s="24">
        <v>0.92</v>
      </c>
      <c r="X7" s="24">
        <v>1995.65</v>
      </c>
      <c r="Y7" s="24">
        <v>91.58</v>
      </c>
      <c r="Z7" s="24">
        <v>76.19</v>
      </c>
      <c r="AA7" s="24">
        <v>72.47</v>
      </c>
      <c r="AB7" s="24">
        <v>75.739999999999995</v>
      </c>
      <c r="AC7" s="24">
        <v>80.59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339.92</v>
      </c>
      <c r="BG7" s="24">
        <v>125.99</v>
      </c>
      <c r="BH7" s="24">
        <v>154.5</v>
      </c>
      <c r="BI7" s="24">
        <v>93.05</v>
      </c>
      <c r="BJ7" s="24">
        <v>274.52999999999997</v>
      </c>
      <c r="BK7" s="24">
        <v>1124.26</v>
      </c>
      <c r="BL7" s="24">
        <v>1048.23</v>
      </c>
      <c r="BM7" s="24">
        <v>1130.42</v>
      </c>
      <c r="BN7" s="24">
        <v>1245.0999999999999</v>
      </c>
      <c r="BO7" s="24">
        <v>1108.8</v>
      </c>
      <c r="BP7" s="24">
        <v>669.11</v>
      </c>
      <c r="BQ7" s="24">
        <v>88.43</v>
      </c>
      <c r="BR7" s="24">
        <v>89.1</v>
      </c>
      <c r="BS7" s="24">
        <v>90.01</v>
      </c>
      <c r="BT7" s="24">
        <v>90.88</v>
      </c>
      <c r="BU7" s="24">
        <v>91.68</v>
      </c>
      <c r="BV7" s="24">
        <v>80.58</v>
      </c>
      <c r="BW7" s="24">
        <v>78.92</v>
      </c>
      <c r="BX7" s="24">
        <v>74.17</v>
      </c>
      <c r="BY7" s="24">
        <v>79.77</v>
      </c>
      <c r="BZ7" s="24">
        <v>79.63</v>
      </c>
      <c r="CA7" s="24">
        <v>99.73</v>
      </c>
      <c r="CB7" s="24">
        <v>150</v>
      </c>
      <c r="CC7" s="24">
        <v>150</v>
      </c>
      <c r="CD7" s="24">
        <v>150</v>
      </c>
      <c r="CE7" s="24">
        <v>149.59</v>
      </c>
      <c r="CF7" s="24">
        <v>150</v>
      </c>
      <c r="CG7" s="24">
        <v>216.21</v>
      </c>
      <c r="CH7" s="24">
        <v>220.31</v>
      </c>
      <c r="CI7" s="24">
        <v>230.95</v>
      </c>
      <c r="CJ7" s="24">
        <v>214.56</v>
      </c>
      <c r="CK7" s="24">
        <v>213.66</v>
      </c>
      <c r="CL7" s="24">
        <v>134.97999999999999</v>
      </c>
      <c r="CM7" s="24" t="s">
        <v>104</v>
      </c>
      <c r="CN7" s="24" t="s">
        <v>104</v>
      </c>
      <c r="CO7" s="24" t="s">
        <v>104</v>
      </c>
      <c r="CP7" s="24" t="s">
        <v>104</v>
      </c>
      <c r="CQ7" s="24" t="s">
        <v>104</v>
      </c>
      <c r="CR7" s="24">
        <v>50.24</v>
      </c>
      <c r="CS7" s="24">
        <v>49.68</v>
      </c>
      <c r="CT7" s="24">
        <v>49.27</v>
      </c>
      <c r="CU7" s="24">
        <v>49.47</v>
      </c>
      <c r="CV7" s="24">
        <v>48.19</v>
      </c>
      <c r="CW7" s="24">
        <v>59.99</v>
      </c>
      <c r="CX7" s="24">
        <v>85.96</v>
      </c>
      <c r="CY7" s="24">
        <v>84.69</v>
      </c>
      <c r="CZ7" s="24">
        <v>86.27</v>
      </c>
      <c r="DA7" s="24">
        <v>86.55</v>
      </c>
      <c r="DB7" s="24">
        <v>86.55</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2023-01-12T23:53:52Z</dcterms:created>
  <dcterms:modified xsi:type="dcterms:W3CDTF">2023-01-23T04:55:43Z</dcterms:modified>
  <cp:category/>
</cp:coreProperties>
</file>