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i031\Desktop\【1月31日締切】公営企業に係る経営比較分析表（令和２年度決算）の分析等について\【経営比較分析表】2020_294411_47_1718\"/>
    </mc:Choice>
  </mc:AlternateContent>
  <workbookProtection workbookAlgorithmName="SHA-512" workbookHashValue="5WzB2PNWuvNs0w3qHAcDI2JJZoa5CeaQ8eZCNbfO4P2+mpE9zSWlmlImfQVSaaETAbzLgDfUyWpi0/fom9WG3w==" workbookSaltValue="wwkA/bCd862UZDUOS2EFuA==" workbookSpinCount="100000" lockStructure="1"/>
  <bookViews>
    <workbookView xWindow="0" yWindow="0" windowWidth="20490" windowHeight="75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<sst xmlns="http://schemas.openxmlformats.org/spreadsheetml/2006/main" count="241" uniqueCount="121">
  <si>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</si>
  <si>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</si>
  <si>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</si>
  <si>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</si>
  <si>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</si>
  <si>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</si>
  <si>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</si>
  <si>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</si>
  <si>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</si>
  <si>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</si>
  <si>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</si>
  <si>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</si>
  <si>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</si>
  <si>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</si>
  <si>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</si>
  <si>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</si>
  <si>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</si>
  <si>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</si>
  <si>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</si>
  <si>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</si>
  <si>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</si>
  <si>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</si>
  <si>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</si>
  <si>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</si>
  <si>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</si>
  <si>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</si>
  <si>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</si>
  <si>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</si>
  <si>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</si>
  <si>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</si>
  <si>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</si>
  <si>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</si>
  <si>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</si>
  <si>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</si>
  <si>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</si>
  <si>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</si>
  <si>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</si>
  <si>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</si>
  <si>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</si>
  <si>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</si>
  <si>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</si>
  <si>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</si>
  <si>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</si>
  <si>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</si>
  <si>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</si>
  <si>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</si>
  <si>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</si>
  <si>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</si>
  <si>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</si>
  <si>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</si>
  <si>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</si>
  <si>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</si>
  <si>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</si>
  <si>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</si>
  <si>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</si>
  <si>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</si>
  <si>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</si>
  <si>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</si>
  <si>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</si>
  <si>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</si>
  <si>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</si>
  <si>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</si>
  <si>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</si>
  <si>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</si>
  <si>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</si>
  <si>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</si>
  <si>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</si>
  <si>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</si>
  <si>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</si>
  <si>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</si>
  <si>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</si>
  <si>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</si>
  <si>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</si>
  <si>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</si>
  <si>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</si>
  <si>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</si>
  <si>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</si>
  <si>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</si>
  <si>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</si>
  <si>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</si>
  <si>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</si>
  <si>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</si>
  <si>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</si>
  <si>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</si>
  <si>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</si>
  <si>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</si>
  <si>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</si>
  <si>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</si>
  <si>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</si>
  <si>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</si>
  <si>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</si>
  <si>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</si>
  <si>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</si>
  <si>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</si>
  <si>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</si>
  <si>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</si>
  <si>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</si>
  <si>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</si>
  <si>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</si>
  <si>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</si>
  <si>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</si>
  <si>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</si>
  <si>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</si>
  <si>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</si>
  <si>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</si>
  <si>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</si>
  <si>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</si>
  <si>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</si>
  <si>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</si>
  <si>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</si>
  <si>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</si>
  <si>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</si>
  <si>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</si>
  <si>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</si>
  <si>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</si>
  <si>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</si>
  <si>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</si>
  <si>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</si>
  <si>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平成19年度に供用開始のため、配管設備に関しては現状耐用年数を超えたものはない。</t>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</si>
  <si>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</si>
  <si>
    <t>　　収益的収支比率は、平成29年度に分流式下水道等に要する経費の算定方法の変更等により一般会計繰入金が増加したため、90%を上回ったものの、依然として100%は下回っており、単年度での赤字が続いている。
　平成29年度に汚水処理原価が減少し、経費回収率は上昇したが、過疎化は確実に進む方向であると予測されるため、できる限り現状を維持することに努め、それを今後の目標と位置付けたい。
　水洗化率については、平成30年度には約91%となったが、人口の減少等により、令和元年度以降は再び減少して、令和2年度は約67％となっている。
　今後の事業としては過疎化の問題を重きに置き、効率性や合理性の部分を十分検討し、身の丈に合った事業を展開していくことが重要であると考える。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</si>
</sst>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16-41E4-B67C-E065A255E5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9216-41E4-B67C-E065A255E5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C-4E39-BA9F-D5787A224E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108C-4E39-BA9F-D5787A224E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67.31</c:v>
                </c:pt>
                <c:pt idx="1">
                  <c:v>68.180000000000007</c:v>
                </c:pt>
                <c:pt idx="2">
                  <c:v>91.33</c:v>
                </c:pt>
                <c:pt idx="3">
                  <c:v>72.48</c:v>
                </c:pt>
                <c:pt idx="4">
                  <c:v>67.12</c:v>
                </c:pt>
              </c:numCache>
            </c:numRef>
          </c:val>
          <c:extLst>
            <c:ext xmlns:c16="http://schemas.microsoft.com/office/drawing/2014/chart" uri="{C3380CC4-5D6E-409C-BE32-E72D297353CC}">
              <c16:uniqueId val="{00000000-8D98-48B0-A4E7-914D0F3714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8D98-48B0-A4E7-914D0F3714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68.510000000000005</c:v>
                </c:pt>
                <c:pt idx="1">
                  <c:v>95.77</c:v>
                </c:pt>
                <c:pt idx="2">
                  <c:v>97.95</c:v>
                </c:pt>
                <c:pt idx="3">
                  <c:v>97.74</c:v>
                </c:pt>
                <c:pt idx="4">
                  <c:v>98.33</c:v>
                </c:pt>
              </c:numCache>
            </c:numRef>
          </c:val>
          <c:extLst>
            <c:ext xmlns:c16="http://schemas.microsoft.com/office/drawing/2014/chart" uri="{C3380CC4-5D6E-409C-BE32-E72D297353CC}">
              <c16:uniqueId val="{00000000-691E-4FBC-AD93-0D4D4366CE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E-4FBC-AD93-0D4D4366CE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C-497D-A6D4-2AA17E154A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C-497D-A6D4-2AA17E154A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B-4BE5-8865-F2EE95C0A4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B-4BE5-8865-F2EE95C0A4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DE-49D0-BFF5-0F44BEE915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E-49D0-BFF5-0F44BEE915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D-4F5D-A980-865470E028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D-4F5D-A980-865470E028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3629.26</c:v>
                </c:pt>
                <c:pt idx="1">
                  <c:v>311.89999999999998</c:v>
                </c:pt>
                <c:pt idx="2">
                  <c:v>84.63</c:v>
                </c:pt>
                <c:pt idx="3">
                  <c:v>163.46</c:v>
                </c:pt>
                <c:pt idx="4">
                  <c:v>77.459999999999994</c:v>
                </c:pt>
              </c:numCache>
            </c:numRef>
          </c:val>
          <c:extLst>
            <c:ext xmlns:c16="http://schemas.microsoft.com/office/drawing/2014/chart" uri="{C3380CC4-5D6E-409C-BE32-E72D297353CC}">
              <c16:uniqueId val="{00000000-DB37-4FE6-9613-A39F9B8017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DB37-4FE6-9613-A39F9B8017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29.11</c:v>
                </c:pt>
                <c:pt idx="1">
                  <c:v>75.87</c:v>
                </c:pt>
                <c:pt idx="2">
                  <c:v>86.35</c:v>
                </c:pt>
                <c:pt idx="3">
                  <c:v>85.1</c:v>
                </c:pt>
                <c:pt idx="4">
                  <c:v>89.14</c:v>
                </c:pt>
              </c:numCache>
            </c:numRef>
          </c:val>
          <c:extLst>
            <c:ext xmlns:c16="http://schemas.microsoft.com/office/drawing/2014/chart" uri="{C3380CC4-5D6E-409C-BE32-E72D297353CC}">
              <c16:uniqueId val="{00000000-82A1-4C7C-B588-F14FACB45D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82A1-4C7C-B588-F14FACB45D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438.5</c:v>
                </c:pt>
                <c:pt idx="1">
                  <c:v>170.79</c:v>
                </c:pt>
                <c:pt idx="2">
                  <c:v>149.97</c:v>
                </c:pt>
                <c:pt idx="3">
                  <c:v>150.05000000000001</c:v>
                </c:pt>
                <c:pt idx="4">
                  <c:v>150.01</c:v>
                </c:pt>
              </c:numCache>
            </c:numRef>
          </c:val>
          <c:extLst>
            <c:ext xmlns:c16="http://schemas.microsoft.com/office/drawing/2014/chart" uri="{C3380CC4-5D6E-409C-BE32-E72D297353CC}">
              <c16:uniqueId val="{00000000-4995-4729-80CC-D100B6A5FE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4995-4729-80CC-D100B6A5FE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6639</v>
      </c>
      <c r="AM8" s="51"/>
      <c r="AN8" s="51"/>
      <c r="AO8" s="51"/>
      <c r="AP8" s="51"/>
      <c r="AQ8" s="51"/>
      <c r="AR8" s="51"/>
      <c r="AS8" s="51"/>
      <c r="AT8" s="46">
        <f>データ!T6</f>
        <v>95.65</v>
      </c>
      <c r="AU8" s="46"/>
      <c r="AV8" s="46"/>
      <c r="AW8" s="46"/>
      <c r="AX8" s="46"/>
      <c r="AY8" s="46"/>
      <c r="AZ8" s="46"/>
      <c r="BA8" s="46"/>
      <c r="BB8" s="46">
        <f>データ!U6</f>
        <v>69.41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2.21</v>
      </c>
      <c r="Q10" s="46"/>
      <c r="R10" s="46"/>
      <c r="S10" s="46"/>
      <c r="T10" s="46"/>
      <c r="U10" s="46"/>
      <c r="V10" s="46"/>
      <c r="W10" s="46">
        <f>データ!Q6</f>
        <v>87.01</v>
      </c>
      <c r="X10" s="46"/>
      <c r="Y10" s="46"/>
      <c r="Z10" s="46"/>
      <c r="AA10" s="46"/>
      <c r="AB10" s="46"/>
      <c r="AC10" s="46"/>
      <c r="AD10" s="51">
        <f>データ!R6</f>
        <v>2640</v>
      </c>
      <c r="AE10" s="51"/>
      <c r="AF10" s="51"/>
      <c r="AG10" s="51"/>
      <c r="AH10" s="51"/>
      <c r="AI10" s="51"/>
      <c r="AJ10" s="51"/>
      <c r="AK10" s="2"/>
      <c r="AL10" s="51">
        <f>データ!V6</f>
        <v>146</v>
      </c>
      <c r="AM10" s="51"/>
      <c r="AN10" s="51"/>
      <c r="AO10" s="51"/>
      <c r="AP10" s="51"/>
      <c r="AQ10" s="51"/>
      <c r="AR10" s="51"/>
      <c r="AS10" s="51"/>
      <c r="AT10" s="46">
        <f>データ!W6</f>
        <v>0.03</v>
      </c>
      <c r="AU10" s="46"/>
      <c r="AV10" s="46"/>
      <c r="AW10" s="46"/>
      <c r="AX10" s="46"/>
      <c r="AY10" s="46"/>
      <c r="AZ10" s="46"/>
      <c r="BA10" s="46"/>
      <c r="BB10" s="46">
        <f>データ!X6</f>
        <v>4866.67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3n22SpDz3lw/GluUhR3bosWIqoxvHHRwfGwdmiei0D4JOmBmgD4vk30rDUGFZyuuRiictDh8uRmoYMHoCZE1xQ==" saltValue="c5Xnl3+KV6HeOwFSCUTU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294411</v>
      </c>
      <c r="D6" s="33">
        <f t="shared" si="3"/>
        <v>47</v>
      </c>
      <c r="E6" s="33">
        <f t="shared" si="3"/>
        <v>17</v>
      </c>
      <c r="F6" s="33">
        <f t="shared" si="3"/>
        <v>4</v>
      </c>
      <c r="G6" s="33">
        <f t="shared" si="3"/>
        <v>0</v>
      </c>
      <c r="H6" s="33" t="str">
        <f t="shared" si="3"/>
        <v>奈良県　吉野町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2.21</v>
      </c>
      <c r="Q6" s="34">
        <f t="shared" si="3"/>
        <v>87.01</v>
      </c>
      <c r="R6" s="34">
        <f t="shared" si="3"/>
        <v>2640</v>
      </c>
      <c r="S6" s="34">
        <f t="shared" si="3"/>
        <v>6639</v>
      </c>
      <c r="T6" s="34">
        <f t="shared" si="3"/>
        <v>95.65</v>
      </c>
      <c r="U6" s="34">
        <f t="shared" si="3"/>
        <v>69.41</v>
      </c>
      <c r="V6" s="34">
        <f t="shared" si="3"/>
        <v>146</v>
      </c>
      <c r="W6" s="34">
        <f t="shared" si="3"/>
        <v>0.03</v>
      </c>
      <c r="X6" s="34">
        <f t="shared" si="3"/>
        <v>4866.67</v>
      </c>
      <c r="Y6" s="35">
        <f>IF(Y7="",NA(),Y7)</f>
        <v>68.510000000000005</v>
      </c>
      <c r="Z6" s="35">
        <f t="shared" ref="Z6:AH6" si="4">IF(Z7="",NA(),Z7)</f>
        <v>95.77</v>
      </c>
      <c r="AA6" s="35">
        <f t="shared" si="4"/>
        <v>97.95</v>
      </c>
      <c r="AB6" s="35">
        <f t="shared" si="4"/>
        <v>97.74</v>
      </c>
      <c r="AC6" s="35">
        <f t="shared" si="4"/>
        <v>98.33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3629.26</v>
      </c>
      <c r="BG6" s="35">
        <f t="shared" ref="BG6:BO6" si="7">IF(BG7="",NA(),BG7)</f>
        <v>311.89999999999998</v>
      </c>
      <c r="BH6" s="35">
        <f t="shared" si="7"/>
        <v>84.63</v>
      </c>
      <c r="BI6" s="35">
        <f t="shared" si="7"/>
        <v>163.46</v>
      </c>
      <c r="BJ6" s="35">
        <f t="shared" si="7"/>
        <v>77.459999999999994</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29.11</v>
      </c>
      <c r="BR6" s="35">
        <f t="shared" ref="BR6:BZ6" si="8">IF(BR7="",NA(),BR7)</f>
        <v>75.87</v>
      </c>
      <c r="BS6" s="35">
        <f t="shared" si="8"/>
        <v>86.35</v>
      </c>
      <c r="BT6" s="35">
        <f t="shared" si="8"/>
        <v>85.1</v>
      </c>
      <c r="BU6" s="35">
        <f t="shared" si="8"/>
        <v>89.14</v>
      </c>
      <c r="BV6" s="35">
        <f t="shared" si="8"/>
        <v>53.7</v>
      </c>
      <c r="BW6" s="35">
        <f t="shared" si="8"/>
        <v>61.54</v>
      </c>
      <c r="BX6" s="35">
        <f t="shared" si="8"/>
        <v>63.97</v>
      </c>
      <c r="BY6" s="35">
        <f t="shared" si="8"/>
        <v>59.67</v>
      </c>
      <c r="BZ6" s="35">
        <f t="shared" si="8"/>
        <v>55.93</v>
      </c>
      <c r="CA6" s="34" t="str">
        <f>IF(CA7="","",IF(CA7="-","【-】","【"&amp;SUBSTITUTE(TEXT(CA7,"#,##0.00"),"-","△")&amp;"】"))</f>
        <v>【75.29】</v>
      </c>
      <c r="CB6" s="35">
        <f>IF(CB7="",NA(),CB7)</f>
        <v>438.5</v>
      </c>
      <c r="CC6" s="35">
        <f t="shared" ref="CC6:CK6" si="9">IF(CC7="",NA(),CC7)</f>
        <v>170.79</v>
      </c>
      <c r="CD6" s="35">
        <f t="shared" si="9"/>
        <v>149.97</v>
      </c>
      <c r="CE6" s="35">
        <f t="shared" si="9"/>
        <v>150.05000000000001</v>
      </c>
      <c r="CF6" s="35">
        <f t="shared" si="9"/>
        <v>150.01</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36.71</v>
      </c>
      <c r="CW6" s="34" t="str">
        <f>IF(CW7="","",IF(CW7="-","【-】","【"&amp;SUBSTITUTE(TEXT(CW7,"#,##0.00"),"-","△")&amp;"】"))</f>
        <v>【42.90】</v>
      </c>
      <c r="CX6" s="35">
        <f>IF(CX7="",NA(),CX7)</f>
        <v>67.31</v>
      </c>
      <c r="CY6" s="35">
        <f t="shared" ref="CY6:DG6" si="11">IF(CY7="",NA(),CY7)</f>
        <v>68.180000000000007</v>
      </c>
      <c r="CZ6" s="35">
        <f t="shared" si="11"/>
        <v>91.33</v>
      </c>
      <c r="DA6" s="35">
        <f t="shared" si="11"/>
        <v>72.48</v>
      </c>
      <c r="DB6" s="35">
        <f t="shared" si="11"/>
        <v>67.12</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294411</v>
      </c>
      <c r="D7" s="37">
        <v>47</v>
      </c>
      <c r="E7" s="37">
        <v>17</v>
      </c>
      <c r="F7" s="37">
        <v>4</v>
      </c>
      <c r="G7" s="37">
        <v>0</v>
      </c>
      <c r="H7" s="37" t="s">
        <v>98</v>
      </c>
      <c r="I7" s="37" t="s">
        <v>99</v>
      </c>
      <c r="J7" s="37" t="s">
        <v>100</v>
      </c>
      <c r="K7" s="37" t="s">
        <v>101</v>
      </c>
      <c r="L7" s="37" t="s">
        <v>102</v>
      </c>
      <c r="M7" s="37" t="s">
        <v>103</v>
      </c>
      <c r="N7" s="38" t="s">
        <v>104</v>
      </c>
      <c r="O7" s="38" t="s">
        <v>105</v>
      </c>
      <c r="P7" s="38">
        <v>2.21</v>
      </c>
      <c r="Q7" s="38">
        <v>87.01</v>
      </c>
      <c r="R7" s="38">
        <v>2640</v>
      </c>
      <c r="S7" s="38">
        <v>6639</v>
      </c>
      <c r="T7" s="38">
        <v>95.65</v>
      </c>
      <c r="U7" s="38">
        <v>69.41</v>
      </c>
      <c r="V7" s="38">
        <v>146</v>
      </c>
      <c r="W7" s="38">
        <v>0.03</v>
      </c>
      <c r="X7" s="38">
        <v>4866.67</v>
      </c>
      <c r="Y7" s="38">
        <v>68.510000000000005</v>
      </c>
      <c r="Z7" s="38">
        <v>95.77</v>
      </c>
      <c r="AA7" s="38">
        <v>97.95</v>
      </c>
      <c r="AB7" s="38">
        <v>97.74</v>
      </c>
      <c r="AC7" s="38">
        <v>98.33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3629.26</v>
      </c>
      <c r="BG7" s="38">
        <v>311.89999999999998</v>
      </c>
      <c r="BH7" s="38">
        <v>84.63</v>
      </c>
      <c r="BI7" s="38">
        <v>163.46</v>
      </c>
      <c r="BJ7" s="38">
        <v>77.459999999999994</v>
      </c>
      <c r="BK7" s="38">
        <v>1592.72</v>
      </c>
      <c r="BL7" s="38">
        <v>1223.96</v>
      </c>
      <c r="BM7" s="38">
        <v>1269.1500000000001</v>
      </c>
      <c r="BN7" s="38">
        <v>1087.96</v>
      </c>
      <c r="BO7" s="38">
        <v>1209.45</v>
      </c>
      <c r="BP7" s="38">
        <v>1260.21</v>
      </c>
      <c r="BQ7" s="38">
        <v>29.11</v>
      </c>
      <c r="BR7" s="38">
        <v>75.87</v>
      </c>
      <c r="BS7" s="38">
        <v>86.35</v>
      </c>
      <c r="BT7" s="38">
        <v>85.1</v>
      </c>
      <c r="BU7" s="38">
        <v>89.14</v>
      </c>
      <c r="BV7" s="38">
        <v>53.7</v>
      </c>
      <c r="BW7" s="38">
        <v>61.54</v>
      </c>
      <c r="BX7" s="38">
        <v>63.97</v>
      </c>
      <c r="BY7" s="38">
        <v>59.67</v>
      </c>
      <c r="BZ7" s="38">
        <v>55.93</v>
      </c>
      <c r="CA7" s="38">
        <v>75.290000000000006</v>
      </c>
      <c r="CB7" s="38">
        <v>438.5</v>
      </c>
      <c r="CC7" s="38">
        <v>170.79</v>
      </c>
      <c r="CD7" s="38">
        <v>149.97</v>
      </c>
      <c r="CE7" s="38">
        <v>150.05000000000001</v>
      </c>
      <c r="CF7" s="38">
        <v>150.01</v>
      </c>
      <c r="CG7" s="38">
        <v>300.35000000000002</v>
      </c>
      <c r="CH7" s="38">
        <v>267.86</v>
      </c>
      <c r="CI7" s="38">
        <v>256.82</v>
      </c>
      <c r="CJ7" s="38">
        <v>270.60000000000002</v>
      </c>
      <c r="CK7" s="38">
        <v>289.60000000000002</v>
      </c>
      <c r="CL7" s="38">
        <v>215.41</v>
      </c>
      <c r="CM7" s="38" t="s">
        <v>104</v>
      </c>
      <c r="CN7" s="38" t="s">
        <v>104</v>
      </c>
      <c r="CO7" s="38" t="s">
        <v>104</v>
      </c>
      <c r="CP7" s="38" t="s">
        <v>104</v>
      </c>
      <c r="CQ7" s="38" t="s">
        <v>104</v>
      </c>
      <c r="CR7" s="38">
        <v>37.72</v>
      </c>
      <c r="CS7" s="38">
        <v>37.08</v>
      </c>
      <c r="CT7" s="38">
        <v>37.46</v>
      </c>
      <c r="CU7" s="38">
        <v>37.65</v>
      </c>
      <c r="CV7" s="38">
        <v>36.71</v>
      </c>
      <c r="CW7" s="38">
        <v>42.9</v>
      </c>
      <c r="CX7" s="38">
        <v>67.31</v>
      </c>
      <c r="CY7" s="38">
        <v>68.180000000000007</v>
      </c>
      <c r="CZ7" s="38">
        <v>91.33</v>
      </c>
      <c r="DA7" s="38">
        <v>72.48</v>
      </c>
      <c r="DB7" s="38">
        <v>67.12</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cp:lastPrinted>2022-01-26T07:41:24Z</cp:lastPrinted>
  <dcterms:created xsi:type="dcterms:W3CDTF">2021-12-03T07:51:55Z</dcterms:created>
  <dcterms:modified xsi:type="dcterms:W3CDTF">2022-01-26T07:47:26Z</dcterms:modified>
  <cp:category/>
</cp:coreProperties>
</file>