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ti031\Desktop\【1月31日締切】公営企業に係る経営比較分析表（令和２年度決算）の分析等について\【経営比較分析表】2020_294411_47_1718\"/>
    </mc:Choice>
  </mc:AlternateContent>
  <workbookProtection workbookAlgorithmName="SHA-512" workbookHashValue="IRV+B/k8RZuU6PLlXBYI/kDyNtB9Nkxjb80hujKLzxo37Q9E/iDUoMw6IqxWgxwU0YApAGlEj+OUcyBmqsziPQ==" workbookSaltValue="UfTT8REnkNqZtyJ2ujO7sw==" workbookSpinCount="100000" lockStructure="1"/>
  <bookViews>
    <workbookView xWindow="0" yWindow="0" windowWidth="20490" windowHeight="756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L8" i="4"/>
  <c r="P8" i="4"/>
  <c r="I8" i="4"/>
</calcChain>
</file>

<file path=xl/sharedStrings.xml><?xml version="1.0" encoding="utf-8"?>
<sst xmlns="http://schemas.openxmlformats.org/spreadsheetml/2006/main" count="241" uniqueCount="118">
  <si>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</si>
  <si>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</si>
  <si>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</si>
  <si>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</si>
  <si>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</si>
  <si>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</si>
  <si>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</si>
  <si>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</si>
  <si>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</si>
  <si>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</si>
  <si>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</si>
  <si>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</si>
  <si>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</si>
  <si>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</si>
  <si>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</si>
  <si>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</si>
  <si>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</si>
  <si>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</si>
  <si>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</si>
  <si>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</si>
  <si>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</si>
  <si>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</si>
  <si>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</si>
  <si>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</si>
  <si>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</si>
  <si>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</si>
  <si>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</si>
  <si>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</si>
  <si>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</si>
  <si>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</si>
  <si>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</si>
  <si>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</si>
  <si>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</si>
  <si>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</si>
  <si>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</si>
  <si>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</si>
  <si>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</si>
  <si>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</si>
  <si>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</si>
  <si>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</si>
  <si>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</si>
  <si>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</si>
  <si>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</si>
  <si>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</si>
  <si>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</si>
  <si>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</si>
  <si>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</si>
  <si>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</si>
  <si>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</si>
  <si>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</si>
  <si>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</si>
  <si>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</si>
  <si>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</si>
  <si>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</si>
  <si>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</si>
  <si>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</si>
  <si>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</si>
  <si>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</si>
  <si>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</si>
  <si>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</si>
  <si>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</si>
  <si>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</si>
  <si>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</si>
  <si>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</si>
  <si>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</si>
  <si>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</si>
  <si>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</si>
  <si>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</si>
  <si>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</si>
  <si>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</si>
  <si>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</si>
  <si>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</si>
  <si>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</si>
  <si>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</si>
  <si>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</si>
  <si>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</si>
  <si>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</si>
  <si>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</si>
  <si>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</si>
  <si>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</si>
  <si>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</si>
  <si>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</si>
  <si>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</si>
  <si>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</si>
  <si>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</si>
  <si>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</si>
  <si>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</si>
  <si>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</si>
  <si>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</si>
  <si>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</si>
  <si>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</si>
  <si>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</si>
  <si>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</si>
  <si>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</si>
  <si>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</si>
  <si>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</si>
  <si>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吉野町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</si>
  <si>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</si>
  <si>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</si>
  <si>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</si>
  <si>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</si>
  <si>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</si>
  <si>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</si>
  <si>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</si>
  <si>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</si>
  <si>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</si>
  <si>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</si>
  <si>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</si>
  <si>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</si>
  <si>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</si>
  <si>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</si>
  <si>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</si>
  <si>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</si>
  <si>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</si>
  <si>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</si>
  <si>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9年度に供用開始のため、配管設備に関しては現状耐用年数を超えたものはない。ポンプ設備及び電気設備に関しては、当初に設置した設備が大半のため、老朽化してきており、計画的な機器の更新が必要になってきている。</t>
    <phoneticPr fontId="4"/>
  </si>
  <si>
    <t>　収益的収支比率は、平成29年度に分流式下水道等に要する経費の算定方法の変更等により一般会計繰入金が増加したため90%を上回ったが、平成30年度以降は再び減少して、令和2年度は75％と単年度での赤字が続いている。
　当町の地理的な要因により建設改良費が高額となる一方、処理区域内人口が少ないことから、企業債残高及び償還額が負担となっている状況である。
　平成29年度に汚水処理原価が減少し、経費回収率は上昇したが、依然として100%を下回っており、使用料収入で汚水処理費用を賄えておらず、一般会計繰入金で補てんしている現状を示している。
　水洗化率は平成29年度以降、85%前後で推移している状況となっている。
　当町においては、今後さらに過疎化、人口減少が進むと考えられ、下水道事業の効率的な進め方、収益性の維持について検討していく必要がある。</t>
    <rPh sb="38" eb="39">
      <t>ナド</t>
    </rPh>
    <rPh sb="66" eb="68">
      <t>ヘイセイ</t>
    </rPh>
    <rPh sb="70" eb="72">
      <t>ネンド</t>
    </rPh>
    <rPh sb="72" eb="74">
      <t>イコウ</t>
    </rPh>
    <rPh sb="75" eb="76">
      <t>フタタ</t>
    </rPh>
    <rPh sb="77" eb="79">
      <t>ゲンショウ</t>
    </rPh>
    <rPh sb="275" eb="277">
      <t>ヘイセイ</t>
    </rPh>
    <rPh sb="279" eb="281">
      <t>ネンド</t>
    </rPh>
    <rPh sb="281" eb="283">
      <t>イコウ</t>
    </rPh>
    <rPh sb="287" eb="289">
      <t>ゼンゴ</t>
    </rPh>
    <rPh sb="290" eb="292">
      <t>スイイ</t>
    </rPh>
    <rPh sb="296" eb="298">
      <t>ジョウキョウ</t>
    </rPh>
    <phoneticPr fontId="4"/>
  </si>
  <si>
    <t>　建設事業においては、最小限の投資で最大限の効果を得ることができる効率の良い計画を最重要に考え事業を少しずつではあるが進めていく。吉野町の状況として、過疎化による人口の減少や、地形的な要因により、維持管理費用に対して処理人口が少ない一方、これまでに投資した費用に係る企業債の償還負担が大きく、経営が厳しい状況にある。
　経営状況を改善するため、シミュレーションにより今後の財政状況の見通しを得るとともに、助成金制度の周知・活用、戸別訪問等での接続率の向上を図り、さらに使用料の見直しを検討していく。
　今後必要となる設備の老朽化対策については、計画的に修繕、更新することにより、負担の平準化を図る。
　最後に吉野町の事業計画として、8処理分区の一部を令和5年度までに整備し、それを最後の整備区域として下水道事業を概成したいと考えている。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</si>
</sst>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B4-4FFF-B01E-074AC51FA86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0.13</c:v>
                </c:pt>
                <c:pt idx="2">
                  <c:v>0.12</c:v>
                </c:pt>
                <c:pt idx="3">
                  <c:v>0.1</c:v>
                </c:pt>
                <c:pt idx="4">
                  <c:v>0.32</c:v>
                </c:pt>
              </c:numCache>
            </c:numRef>
          </c:val>
          <c:smooth val="0"/>
          <c:extLst>
            <c:ext xmlns:c16="http://schemas.microsoft.com/office/drawing/2014/chart" uri="{C3380CC4-5D6E-409C-BE32-E72D297353CC}">
              <c16:uniqueId val="{00000001-A4B4-4FFF-B01E-074AC51FA86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2A-4CBC-84CF-E1CAD642280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49.25</c:v>
                </c:pt>
                <c:pt idx="1">
                  <c:v>50.24</c:v>
                </c:pt>
                <c:pt idx="2">
                  <c:v>49.68</c:v>
                </c:pt>
                <c:pt idx="3">
                  <c:v>49.27</c:v>
                </c:pt>
                <c:pt idx="4">
                  <c:v>49.47</c:v>
                </c:pt>
              </c:numCache>
            </c:numRef>
          </c:val>
          <c:smooth val="0"/>
          <c:extLst>
            <c:ext xmlns:c16="http://schemas.microsoft.com/office/drawing/2014/chart" uri="{C3380CC4-5D6E-409C-BE32-E72D297353CC}">
              <c16:uniqueId val="{00000001-732A-4CBC-84CF-E1CAD642280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83.87</c:v>
                </c:pt>
                <c:pt idx="1">
                  <c:v>85.96</c:v>
                </c:pt>
                <c:pt idx="2">
                  <c:v>84.69</c:v>
                </c:pt>
                <c:pt idx="3">
                  <c:v>86.27</c:v>
                </c:pt>
                <c:pt idx="4">
                  <c:v>86.55</c:v>
                </c:pt>
              </c:numCache>
            </c:numRef>
          </c:val>
          <c:extLst>
            <c:ext xmlns:c16="http://schemas.microsoft.com/office/drawing/2014/chart" uri="{C3380CC4-5D6E-409C-BE32-E72D297353CC}">
              <c16:uniqueId val="{00000000-6DEA-41E6-8F2D-E22F2D5B1F6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84.17</c:v>
                </c:pt>
                <c:pt idx="2">
                  <c:v>83.35</c:v>
                </c:pt>
                <c:pt idx="3">
                  <c:v>83.16</c:v>
                </c:pt>
                <c:pt idx="4">
                  <c:v>82.06</c:v>
                </c:pt>
              </c:numCache>
            </c:numRef>
          </c:val>
          <c:smooth val="0"/>
          <c:extLst>
            <c:ext xmlns:c16="http://schemas.microsoft.com/office/drawing/2014/chart" uri="{C3380CC4-5D6E-409C-BE32-E72D297353CC}">
              <c16:uniqueId val="{00000001-6DEA-41E6-8F2D-E22F2D5B1F6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49.28</c:v>
                </c:pt>
                <c:pt idx="1">
                  <c:v>91.58</c:v>
                </c:pt>
                <c:pt idx="2">
                  <c:v>76.19</c:v>
                </c:pt>
                <c:pt idx="3">
                  <c:v>72.47</c:v>
                </c:pt>
                <c:pt idx="4">
                  <c:v>75.739999999999995</c:v>
                </c:pt>
              </c:numCache>
            </c:numRef>
          </c:val>
          <c:extLst>
            <c:ext xmlns:c16="http://schemas.microsoft.com/office/drawing/2014/chart" uri="{C3380CC4-5D6E-409C-BE32-E72D297353CC}">
              <c16:uniqueId val="{00000000-190E-46AC-AE02-D10431E5685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0E-46AC-AE02-D10431E5685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6D-4278-AB25-4FE3C9B0163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6D-4278-AB25-4FE3C9B0163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4A-4862-9CC7-74D361E4F30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4A-4862-9CC7-74D361E4F30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E9-4D34-B4C0-B8DF9C03D3F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E9-4D34-B4C0-B8DF9C03D3F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D7-4FF9-ACCB-B78F119B272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D7-4FF9-ACCB-B78F119B272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2691.76</c:v>
                </c:pt>
                <c:pt idx="1">
                  <c:v>339.92</c:v>
                </c:pt>
                <c:pt idx="2">
                  <c:v>125.99</c:v>
                </c:pt>
                <c:pt idx="3">
                  <c:v>154.5</c:v>
                </c:pt>
                <c:pt idx="4">
                  <c:v>93.05</c:v>
                </c:pt>
              </c:numCache>
            </c:numRef>
          </c:val>
          <c:extLst>
            <c:ext xmlns:c16="http://schemas.microsoft.com/office/drawing/2014/chart" uri="{C3380CC4-5D6E-409C-BE32-E72D297353CC}">
              <c16:uniqueId val="{00000000-C661-4E20-AFAA-43D437275F2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1047.6500000000001</c:v>
                </c:pt>
                <c:pt idx="1">
                  <c:v>1124.26</c:v>
                </c:pt>
                <c:pt idx="2">
                  <c:v>1048.23</c:v>
                </c:pt>
                <c:pt idx="3">
                  <c:v>1130.42</c:v>
                </c:pt>
                <c:pt idx="4">
                  <c:v>1245.0999999999999</c:v>
                </c:pt>
              </c:numCache>
            </c:numRef>
          </c:val>
          <c:smooth val="0"/>
          <c:extLst>
            <c:ext xmlns:c16="http://schemas.microsoft.com/office/drawing/2014/chart" uri="{C3380CC4-5D6E-409C-BE32-E72D297353CC}">
              <c16:uniqueId val="{00000001-C661-4E20-AFAA-43D437275F2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35.65</c:v>
                </c:pt>
                <c:pt idx="1">
                  <c:v>88.43</c:v>
                </c:pt>
                <c:pt idx="2">
                  <c:v>89.1</c:v>
                </c:pt>
                <c:pt idx="3">
                  <c:v>90.01</c:v>
                </c:pt>
                <c:pt idx="4">
                  <c:v>90.88</c:v>
                </c:pt>
              </c:numCache>
            </c:numRef>
          </c:val>
          <c:extLst>
            <c:ext xmlns:c16="http://schemas.microsoft.com/office/drawing/2014/chart" uri="{C3380CC4-5D6E-409C-BE32-E72D297353CC}">
              <c16:uniqueId val="{00000000-5A84-470F-9054-1A9746AEEB6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74.040000000000006</c:v>
                </c:pt>
                <c:pt idx="1">
                  <c:v>80.58</c:v>
                </c:pt>
                <c:pt idx="2">
                  <c:v>78.92</c:v>
                </c:pt>
                <c:pt idx="3">
                  <c:v>74.17</c:v>
                </c:pt>
                <c:pt idx="4">
                  <c:v>79.77</c:v>
                </c:pt>
              </c:numCache>
            </c:numRef>
          </c:val>
          <c:smooth val="0"/>
          <c:extLst>
            <c:ext xmlns:c16="http://schemas.microsoft.com/office/drawing/2014/chart" uri="{C3380CC4-5D6E-409C-BE32-E72D297353CC}">
              <c16:uniqueId val="{00000001-5A84-470F-9054-1A9746AEEB6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377.92</c:v>
                </c:pt>
                <c:pt idx="1">
                  <c:v>150</c:v>
                </c:pt>
                <c:pt idx="2">
                  <c:v>150</c:v>
                </c:pt>
                <c:pt idx="3">
                  <c:v>150</c:v>
                </c:pt>
                <c:pt idx="4">
                  <c:v>149.59</c:v>
                </c:pt>
              </c:numCache>
            </c:numRef>
          </c:val>
          <c:extLst>
            <c:ext xmlns:c16="http://schemas.microsoft.com/office/drawing/2014/chart" uri="{C3380CC4-5D6E-409C-BE32-E72D297353CC}">
              <c16:uniqueId val="{00000000-388C-4974-AF01-197CB5303DF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235.61</c:v>
                </c:pt>
                <c:pt idx="1">
                  <c:v>216.21</c:v>
                </c:pt>
                <c:pt idx="2">
                  <c:v>220.31</c:v>
                </c:pt>
                <c:pt idx="3">
                  <c:v>230.95</c:v>
                </c:pt>
                <c:pt idx="4">
                  <c:v>214.56</c:v>
                </c:pt>
              </c:numCache>
            </c:numRef>
          </c:val>
          <c:smooth val="0"/>
          <c:extLst>
            <c:ext xmlns:c16="http://schemas.microsoft.com/office/drawing/2014/chart" uri="{C3380CC4-5D6E-409C-BE32-E72D297353CC}">
              <c16:uniqueId val="{00000001-388C-4974-AF01-197CB5303DF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奈良県　吉野町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6639</v>
      </c>
      <c r="AM8" s="51"/>
      <c r="AN8" s="51"/>
      <c r="AO8" s="51"/>
      <c r="AP8" s="51"/>
      <c r="AQ8" s="51"/>
      <c r="AR8" s="51"/>
      <c r="AS8" s="51"/>
      <c r="AT8" s="46">
        <f>データ!T6</f>
        <v>95.65</v>
      </c>
      <c r="AU8" s="46"/>
      <c r="AV8" s="46"/>
      <c r="AW8" s="46"/>
      <c r="AX8" s="46"/>
      <c r="AY8" s="46"/>
      <c r="AZ8" s="46"/>
      <c r="BA8" s="46"/>
      <c r="BB8" s="46">
        <f>データ!U6</f>
        <v>69.41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27.84</v>
      </c>
      <c r="Q10" s="46"/>
      <c r="R10" s="46"/>
      <c r="S10" s="46"/>
      <c r="T10" s="46"/>
      <c r="U10" s="46"/>
      <c r="V10" s="46"/>
      <c r="W10" s="46">
        <f>データ!Q6</f>
        <v>87</v>
      </c>
      <c r="X10" s="46"/>
      <c r="Y10" s="46"/>
      <c r="Z10" s="46"/>
      <c r="AA10" s="46"/>
      <c r="AB10" s="46"/>
      <c r="AC10" s="46"/>
      <c r="AD10" s="51">
        <f>データ!R6</f>
        <v>2640</v>
      </c>
      <c r="AE10" s="51"/>
      <c r="AF10" s="51"/>
      <c r="AG10" s="51"/>
      <c r="AH10" s="51"/>
      <c r="AI10" s="51"/>
      <c r="AJ10" s="51"/>
      <c r="AK10" s="2"/>
      <c r="AL10" s="51">
        <f>データ!V6</f>
        <v>1836</v>
      </c>
      <c r="AM10" s="51"/>
      <c r="AN10" s="51"/>
      <c r="AO10" s="51"/>
      <c r="AP10" s="51"/>
      <c r="AQ10" s="51"/>
      <c r="AR10" s="51"/>
      <c r="AS10" s="51"/>
      <c r="AT10" s="46">
        <f>データ!W6</f>
        <v>0.92</v>
      </c>
      <c r="AU10" s="46"/>
      <c r="AV10" s="46"/>
      <c r="AW10" s="46"/>
      <c r="AX10" s="46"/>
      <c r="AY10" s="46"/>
      <c r="AZ10" s="46"/>
      <c r="BA10" s="46"/>
      <c r="BB10" s="46">
        <f>データ!X6</f>
        <v>1995.65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43</v>
      </c>
      <c r="N86" s="26" t="s">
        <v>43</v>
      </c>
      <c r="O86" s="26" t="str">
        <f>データ!EO6</f>
        <v>【0.30】</v>
      </c>
    </row>
  </sheetData>
  <sheetProtection algorithmName="SHA-512" hashValue="nOJQCrBT3VlWWM6rcY/j9hVuPlq5IT3vYdFqPefsDt8z7NWzex7AkFtvFXuAH0LA2ThyB/fIXYZ51skXRY6/+w==" saltValue="fqoQdvpU/9OrRnU+LvVdA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2020</v>
      </c>
      <c r="C6" s="33">
        <f t="shared" ref="C6:X6" si="3">C7</f>
        <v>294411</v>
      </c>
      <c r="D6" s="33">
        <f t="shared" si="3"/>
        <v>47</v>
      </c>
      <c r="E6" s="33">
        <f t="shared" si="3"/>
        <v>17</v>
      </c>
      <c r="F6" s="33">
        <f t="shared" si="3"/>
        <v>1</v>
      </c>
      <c r="G6" s="33">
        <f t="shared" si="3"/>
        <v>0</v>
      </c>
      <c r="H6" s="33" t="str">
        <f t="shared" si="3"/>
        <v>奈良県　吉野町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27.84</v>
      </c>
      <c r="Q6" s="34">
        <f t="shared" si="3"/>
        <v>87</v>
      </c>
      <c r="R6" s="34">
        <f t="shared" si="3"/>
        <v>2640</v>
      </c>
      <c r="S6" s="34">
        <f t="shared" si="3"/>
        <v>6639</v>
      </c>
      <c r="T6" s="34">
        <f t="shared" si="3"/>
        <v>95.65</v>
      </c>
      <c r="U6" s="34">
        <f t="shared" si="3"/>
        <v>69.41</v>
      </c>
      <c r="V6" s="34">
        <f t="shared" si="3"/>
        <v>1836</v>
      </c>
      <c r="W6" s="34">
        <f t="shared" si="3"/>
        <v>0.92</v>
      </c>
      <c r="X6" s="34">
        <f t="shared" si="3"/>
        <v>1995.65</v>
      </c>
      <c r="Y6" s="35">
        <f>IF(Y7="",NA(),Y7)</f>
        <v>49.28</v>
      </c>
      <c r="Z6" s="35">
        <f t="shared" ref="Z6:AH6" si="4">IF(Z7="",NA(),Z7)</f>
        <v>91.58</v>
      </c>
      <c r="AA6" s="35">
        <f t="shared" si="4"/>
        <v>76.19</v>
      </c>
      <c r="AB6" s="35">
        <f t="shared" si="4"/>
        <v>72.47</v>
      </c>
      <c r="AC6" s="35">
        <f t="shared" si="4"/>
        <v>75.739999999999995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2691.76</v>
      </c>
      <c r="BG6" s="35">
        <f t="shared" ref="BG6:BO6" si="7">IF(BG7="",NA(),BG7)</f>
        <v>339.92</v>
      </c>
      <c r="BH6" s="35">
        <f t="shared" si="7"/>
        <v>125.99</v>
      </c>
      <c r="BI6" s="35">
        <f t="shared" si="7"/>
        <v>154.5</v>
      </c>
      <c r="BJ6" s="35">
        <f t="shared" si="7"/>
        <v>93.05</v>
      </c>
      <c r="BK6" s="35">
        <f t="shared" si="7"/>
        <v>1047.6500000000001</v>
      </c>
      <c r="BL6" s="35">
        <f t="shared" si="7"/>
        <v>1124.26</v>
      </c>
      <c r="BM6" s="35">
        <f t="shared" si="7"/>
        <v>1048.23</v>
      </c>
      <c r="BN6" s="35">
        <f t="shared" si="7"/>
        <v>1130.42</v>
      </c>
      <c r="BO6" s="35">
        <f t="shared" si="7"/>
        <v>1245.0999999999999</v>
      </c>
      <c r="BP6" s="34" t="str">
        <f>IF(BP7="","",IF(BP7="-","【-】","【"&amp;SUBSTITUTE(TEXT(BP7,"#,##0.00"),"-","△")&amp;"】"))</f>
        <v>【705.21】</v>
      </c>
      <c r="BQ6" s="35">
        <f>IF(BQ7="",NA(),BQ7)</f>
        <v>35.65</v>
      </c>
      <c r="BR6" s="35">
        <f t="shared" ref="BR6:BZ6" si="8">IF(BR7="",NA(),BR7)</f>
        <v>88.43</v>
      </c>
      <c r="BS6" s="35">
        <f t="shared" si="8"/>
        <v>89.1</v>
      </c>
      <c r="BT6" s="35">
        <f t="shared" si="8"/>
        <v>90.01</v>
      </c>
      <c r="BU6" s="35">
        <f t="shared" si="8"/>
        <v>90.88</v>
      </c>
      <c r="BV6" s="35">
        <f t="shared" si="8"/>
        <v>74.040000000000006</v>
      </c>
      <c r="BW6" s="35">
        <f t="shared" si="8"/>
        <v>80.58</v>
      </c>
      <c r="BX6" s="35">
        <f t="shared" si="8"/>
        <v>78.92</v>
      </c>
      <c r="BY6" s="35">
        <f t="shared" si="8"/>
        <v>74.17</v>
      </c>
      <c r="BZ6" s="35">
        <f t="shared" si="8"/>
        <v>79.77</v>
      </c>
      <c r="CA6" s="34" t="str">
        <f>IF(CA7="","",IF(CA7="-","【-】","【"&amp;SUBSTITUTE(TEXT(CA7,"#,##0.00"),"-","△")&amp;"】"))</f>
        <v>【98.96】</v>
      </c>
      <c r="CB6" s="35">
        <f>IF(CB7="",NA(),CB7)</f>
        <v>377.92</v>
      </c>
      <c r="CC6" s="35">
        <f t="shared" ref="CC6:CK6" si="9">IF(CC7="",NA(),CC7)</f>
        <v>150</v>
      </c>
      <c r="CD6" s="35">
        <f t="shared" si="9"/>
        <v>150</v>
      </c>
      <c r="CE6" s="35">
        <f t="shared" si="9"/>
        <v>150</v>
      </c>
      <c r="CF6" s="35">
        <f t="shared" si="9"/>
        <v>149.59</v>
      </c>
      <c r="CG6" s="35">
        <f t="shared" si="9"/>
        <v>235.61</v>
      </c>
      <c r="CH6" s="35">
        <f t="shared" si="9"/>
        <v>216.21</v>
      </c>
      <c r="CI6" s="35">
        <f t="shared" si="9"/>
        <v>220.31</v>
      </c>
      <c r="CJ6" s="35">
        <f t="shared" si="9"/>
        <v>230.95</v>
      </c>
      <c r="CK6" s="35">
        <f t="shared" si="9"/>
        <v>214.56</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49.25</v>
      </c>
      <c r="CS6" s="35">
        <f t="shared" si="10"/>
        <v>50.24</v>
      </c>
      <c r="CT6" s="35">
        <f t="shared" si="10"/>
        <v>49.68</v>
      </c>
      <c r="CU6" s="35">
        <f t="shared" si="10"/>
        <v>49.27</v>
      </c>
      <c r="CV6" s="35">
        <f t="shared" si="10"/>
        <v>49.47</v>
      </c>
      <c r="CW6" s="34" t="str">
        <f>IF(CW7="","",IF(CW7="-","【-】","【"&amp;SUBSTITUTE(TEXT(CW7,"#,##0.00"),"-","△")&amp;"】"))</f>
        <v>【59.57】</v>
      </c>
      <c r="CX6" s="35">
        <f>IF(CX7="",NA(),CX7)</f>
        <v>83.87</v>
      </c>
      <c r="CY6" s="35">
        <f t="shared" ref="CY6:DG6" si="11">IF(CY7="",NA(),CY7)</f>
        <v>85.96</v>
      </c>
      <c r="CZ6" s="35">
        <f t="shared" si="11"/>
        <v>84.69</v>
      </c>
      <c r="DA6" s="35">
        <f t="shared" si="11"/>
        <v>86.27</v>
      </c>
      <c r="DB6" s="35">
        <f t="shared" si="11"/>
        <v>86.55</v>
      </c>
      <c r="DC6" s="35">
        <f t="shared" si="11"/>
        <v>84.12</v>
      </c>
      <c r="DD6" s="35">
        <f t="shared" si="11"/>
        <v>84.17</v>
      </c>
      <c r="DE6" s="35">
        <f t="shared" si="11"/>
        <v>83.35</v>
      </c>
      <c r="DF6" s="35">
        <f t="shared" si="11"/>
        <v>83.16</v>
      </c>
      <c r="DG6" s="35">
        <f t="shared" si="11"/>
        <v>82.06</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0.13</v>
      </c>
      <c r="EL6" s="35">
        <f t="shared" si="14"/>
        <v>0.12</v>
      </c>
      <c r="EM6" s="35">
        <f t="shared" si="14"/>
        <v>0.1</v>
      </c>
      <c r="EN6" s="35">
        <f t="shared" si="14"/>
        <v>0.32</v>
      </c>
      <c r="EO6" s="34" t="str">
        <f>IF(EO7="","",IF(EO7="-","【-】","【"&amp;SUBSTITUTE(TEXT(EO7,"#,##0.00"),"-","△")&amp;"】"))</f>
        <v>【0.30】</v>
      </c>
    </row>
    <row r="7" spans="1:145" s="36" customFormat="1" x14ac:dyDescent="0.15">
      <c r="A7" s="28"/>
      <c r="B7" s="37">
        <v>2020</v>
      </c>
      <c r="C7" s="37">
        <v>294411</v>
      </c>
      <c r="D7" s="37">
        <v>47</v>
      </c>
      <c r="E7" s="37">
        <v>17</v>
      </c>
      <c r="F7" s="37">
        <v>1</v>
      </c>
      <c r="G7" s="37">
        <v>0</v>
      </c>
      <c r="H7" s="37" t="s">
        <v>96</v>
      </c>
      <c r="I7" s="37" t="s">
        <v>97</v>
      </c>
      <c r="J7" s="37" t="s">
        <v>98</v>
      </c>
      <c r="K7" s="37" t="s">
        <v>99</v>
      </c>
      <c r="L7" s="37" t="s">
        <v>100</v>
      </c>
      <c r="M7" s="37" t="s">
        <v>101</v>
      </c>
      <c r="N7" s="38" t="s">
        <v>102</v>
      </c>
      <c r="O7" s="38" t="s">
        <v>103</v>
      </c>
      <c r="P7" s="38">
        <v>27.84</v>
      </c>
      <c r="Q7" s="38">
        <v>87</v>
      </c>
      <c r="R7" s="38">
        <v>2640</v>
      </c>
      <c r="S7" s="38">
        <v>6639</v>
      </c>
      <c r="T7" s="38">
        <v>95.65</v>
      </c>
      <c r="U7" s="38">
        <v>69.41</v>
      </c>
      <c r="V7" s="38">
        <v>1836</v>
      </c>
      <c r="W7" s="38">
        <v>0.92</v>
      </c>
      <c r="X7" s="38">
        <v>1995.65</v>
      </c>
      <c r="Y7" s="38">
        <v>49.28</v>
      </c>
      <c r="Z7" s="38">
        <v>91.58</v>
      </c>
      <c r="AA7" s="38">
        <v>76.19</v>
      </c>
      <c r="AB7" s="38">
        <v>72.47</v>
      </c>
      <c r="AC7" s="38">
        <v>75.739999999999995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2691.76</v>
      </c>
      <c r="BG7" s="38">
        <v>339.92</v>
      </c>
      <c r="BH7" s="38">
        <v>125.99</v>
      </c>
      <c r="BI7" s="38">
        <v>154.5</v>
      </c>
      <c r="BJ7" s="38">
        <v>93.05</v>
      </c>
      <c r="BK7" s="38">
        <v>1047.6500000000001</v>
      </c>
      <c r="BL7" s="38">
        <v>1124.26</v>
      </c>
      <c r="BM7" s="38">
        <v>1048.23</v>
      </c>
      <c r="BN7" s="38">
        <v>1130.42</v>
      </c>
      <c r="BO7" s="38">
        <v>1245.0999999999999</v>
      </c>
      <c r="BP7" s="38">
        <v>705.21</v>
      </c>
      <c r="BQ7" s="38">
        <v>35.65</v>
      </c>
      <c r="BR7" s="38">
        <v>88.43</v>
      </c>
      <c r="BS7" s="38">
        <v>89.1</v>
      </c>
      <c r="BT7" s="38">
        <v>90.01</v>
      </c>
      <c r="BU7" s="38">
        <v>90.88</v>
      </c>
      <c r="BV7" s="38">
        <v>74.040000000000006</v>
      </c>
      <c r="BW7" s="38">
        <v>80.58</v>
      </c>
      <c r="BX7" s="38">
        <v>78.92</v>
      </c>
      <c r="BY7" s="38">
        <v>74.17</v>
      </c>
      <c r="BZ7" s="38">
        <v>79.77</v>
      </c>
      <c r="CA7" s="38">
        <v>98.96</v>
      </c>
      <c r="CB7" s="38">
        <v>377.92</v>
      </c>
      <c r="CC7" s="38">
        <v>150</v>
      </c>
      <c r="CD7" s="38">
        <v>150</v>
      </c>
      <c r="CE7" s="38">
        <v>150</v>
      </c>
      <c r="CF7" s="38">
        <v>149.59</v>
      </c>
      <c r="CG7" s="38">
        <v>235.61</v>
      </c>
      <c r="CH7" s="38">
        <v>216.21</v>
      </c>
      <c r="CI7" s="38">
        <v>220.31</v>
      </c>
      <c r="CJ7" s="38">
        <v>230.95</v>
      </c>
      <c r="CK7" s="38">
        <v>214.56</v>
      </c>
      <c r="CL7" s="38">
        <v>134.52000000000001</v>
      </c>
      <c r="CM7" s="38" t="s">
        <v>102</v>
      </c>
      <c r="CN7" s="38" t="s">
        <v>102</v>
      </c>
      <c r="CO7" s="38" t="s">
        <v>102</v>
      </c>
      <c r="CP7" s="38" t="s">
        <v>102</v>
      </c>
      <c r="CQ7" s="38" t="s">
        <v>102</v>
      </c>
      <c r="CR7" s="38">
        <v>49.25</v>
      </c>
      <c r="CS7" s="38">
        <v>50.24</v>
      </c>
      <c r="CT7" s="38">
        <v>49.68</v>
      </c>
      <c r="CU7" s="38">
        <v>49.27</v>
      </c>
      <c r="CV7" s="38">
        <v>49.47</v>
      </c>
      <c r="CW7" s="38">
        <v>59.57</v>
      </c>
      <c r="CX7" s="38">
        <v>83.87</v>
      </c>
      <c r="CY7" s="38">
        <v>85.96</v>
      </c>
      <c r="CZ7" s="38">
        <v>84.69</v>
      </c>
      <c r="DA7" s="38">
        <v>86.27</v>
      </c>
      <c r="DB7" s="38">
        <v>86.55</v>
      </c>
      <c r="DC7" s="38">
        <v>84.12</v>
      </c>
      <c r="DD7" s="38">
        <v>84.17</v>
      </c>
      <c r="DE7" s="38">
        <v>83.35</v>
      </c>
      <c r="DF7" s="38">
        <v>83.16</v>
      </c>
      <c r="DG7" s="38">
        <v>82.06</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0.13</v>
      </c>
      <c r="EL7" s="38">
        <v>0.12</v>
      </c>
      <c r="EM7" s="38">
        <v>0.1</v>
      </c>
      <c r="EN7" s="38">
        <v>0.32</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109</v>
      </c>
    </row>
    <row r="12" spans="1:145" x14ac:dyDescent="0.15">
      <c r="B12">
        <v>1</v>
      </c>
      <c r="C12">
        <v>1</v>
      </c>
      <c r="D12">
        <v>1</v>
      </c>
      <c r="E12">
        <v>1</v>
      </c>
      <c r="F12">
        <v>2</v>
      </c>
      <c r="G12" t="s">
        <v>110</v>
      </c>
    </row>
    <row r="13" spans="1:145" x14ac:dyDescent="0.15">
      <c r="B13" t="s">
        <v>111</v>
      </c>
      <c r="C13" t="s">
        <v>112</v>
      </c>
      <c r="D13" t="s">
        <v>111</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User</cp:lastModifiedBy>
  <cp:lastPrinted>2022-01-26T07:26:22Z</cp:lastPrinted>
  <dcterms:created xsi:type="dcterms:W3CDTF">2021-12-03T07:45:59Z</dcterms:created>
  <dcterms:modified xsi:type="dcterms:W3CDTF">2022-01-26T07:30:57Z</dcterms:modified>
  <cp:category/>
</cp:coreProperties>
</file>