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C:\Users\it117\Desktop\【2月1日締切】公営企業に係る経営比較分析表（令和元年度決算）の分析等について（依頼）\経営比較分析表（暮らし回答分）\"/>
    </mc:Choice>
  </mc:AlternateContent>
  <xr:revisionPtr revIDLastSave="0" documentId="13_ncr:1_{26B8B7BF-74C7-4B17-B5D4-573184E54CB9}" xr6:coauthVersionLast="36" xr6:coauthVersionMax="36" xr10:uidLastSave="{00000000-0000-0000-0000-000000000000}"/>
  <workbookProtection workbookAlgorithmName="SHA-512" workbookHashValue="8z78SPGu85WHZnKDHWMXcX04UOX6btt8819m/wE9zvIHTb1kwO3BJlj56vFTSQzjn04cMaA+0rDipcZpS7fwHw==" workbookSaltValue="rrMgfWu5iBUi+7zEVXv/Aw==" workbookSpinCount="100000" lockStructure="1"/>
  <bookViews>
    <workbookView xWindow="0" yWindow="0" windowWidth="14010" windowHeight="68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<sst xmlns="http://schemas.openxmlformats.org/spreadsheetml/2006/main" count="236" uniqueCount="120">
  <si>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</si>
  <si>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</si>
  <si>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</si>
  <si>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</si>
  <si>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</si>
  <si>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</si>
  <si>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</si>
  <si>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</si>
  <si>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</si>
  <si>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</si>
  <si>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</si>
  <si>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</si>
  <si>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</si>
  <si>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</si>
  <si>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</si>
  <si>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</si>
  <si>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</si>
  <si>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</si>
  <si>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</si>
  <si>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</si>
  <si>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</si>
  <si>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</si>
  <si>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</si>
  <si>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</si>
  <si>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</si>
  <si>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</si>
  <si>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</si>
  <si>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</si>
  <si>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</si>
  <si>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</si>
  <si>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</si>
  <si>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</si>
  <si>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</si>
  <si>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</si>
  <si>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</si>
  <si>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</si>
  <si>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</si>
  <si>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</si>
  <si>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</si>
  <si>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</si>
  <si>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</si>
  <si>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</si>
  <si>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</si>
  <si>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</si>
  <si>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</si>
  <si>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</si>
  <si>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</si>
  <si>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</si>
  <si>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</si>
  <si>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</si>
  <si>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</si>
  <si>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</si>
  <si>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</si>
  <si>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</si>
  <si>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</si>
  <si>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</si>
  <si>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</si>
  <si>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</si>
  <si>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</si>
  <si>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</si>
  <si>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</si>
  <si>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</si>
  <si>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</si>
  <si>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</si>
  <si>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</si>
  <si>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</si>
  <si>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</si>
  <si>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</si>
  <si>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</si>
  <si>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</si>
  <si>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</si>
  <si>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</si>
  <si>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</si>
  <si>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</si>
  <si>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</si>
  <si>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</si>
  <si>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</si>
  <si>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</si>
  <si>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</si>
  <si>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</si>
  <si>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</si>
  <si>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</si>
  <si>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</si>
  <si>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</si>
  <si>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</si>
  <si>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</si>
  <si>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</si>
  <si>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</si>
  <si>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</si>
  <si>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</si>
  <si>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</si>
  <si>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</si>
  <si>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</si>
  <si>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</si>
  <si>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</si>
  <si>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</si>
  <si>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</si>
  <si>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</si>
  <si>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吉野町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</si>
  <si>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</si>
  <si>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</si>
  <si>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</si>
  <si>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</si>
  <si>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</si>
  <si>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</si>
  <si>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</si>
  <si>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</si>
  <si>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</si>
  <si>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</si>
  <si>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</si>
  <si>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</si>
  <si>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</si>
  <si>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</si>
  <si>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</si>
  <si>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</si>
  <si>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</si>
  <si>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</si>
  <si>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人口減少に伴い、施設利用率が減少傾向にある。また、建設は完了しており、水洗化率の向上や使用料収入の大幅増加も見込めない状況である。
　今後も、電気料金、汚泥処分費等の経費の削減等に努め、より効率的な施設の維持管理を行っていく。
　老朽化してきている処理場等の設備については、計画的に修繕・更新を行うことにより負担の平準化を図る。</t>
    <phoneticPr fontId="4"/>
  </si>
  <si>
    <t>　平成８年度に供用が開始されたため、配管設備に関しては現状耐用年数を超えたものはない。
　ポンプ設備や電気機械設備に関しては耐用年数を経過しているものが多く、今後の計画的な修繕や更新が必要である。</t>
    <phoneticPr fontId="4"/>
  </si>
  <si>
    <t>　収益的収支比率は平成23年度に委託料の減少等により改善したが、平成24年度以降は企業債償還金の増加等により下がっている。
以後、比率は80％前後を推移していたが、平成29年度以降は建設事業の実施による全体事業費増加分に対する一般会計繰入金が発生したことで改善した。
　汚水処理地区が限られていることから、今後、大幅に処理区域内人口が増える見込みはないと考えられる。経費回収率及び汚水処理原価は、平成26年度から、汚泥処分費の削減により、特に改善しているが、令和元年度は機能診断及び最適整備構想の実施により、前年に比べて極端に変動した数値となっている。
　今後、人口減少に伴う処理水量の減少による施設利用率が減少傾向を示しているように、今後の事業実施に当たっては、費用と収益のバランスを検討する必要がある。
　④企業債残高対事業規模比率について、平成27年度より表示されているがこれは、計算の相違によるものである。</t>
    <rPh sb="177" eb="178">
      <t>カンガ</t>
    </rPh>
    <rPh sb="229" eb="231">
      <t>レイワ</t>
    </rPh>
    <rPh sb="231" eb="232">
      <t>ガン</t>
    </rPh>
    <rPh sb="232" eb="234">
      <t>ネンド</t>
    </rPh>
    <rPh sb="278" eb="280">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</si>
</sst>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98-4E72-A1E9-C3855A46CDC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E198-4E72-A1E9-C3855A46CDC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36.880000000000003</c:v>
                </c:pt>
                <c:pt idx="1">
                  <c:v>36.880000000000003</c:v>
                </c:pt>
                <c:pt idx="2">
                  <c:v>36.17</c:v>
                </c:pt>
                <c:pt idx="3">
                  <c:v>34.04</c:v>
                </c:pt>
                <c:pt idx="4">
                  <c:v>30.5</c:v>
                </c:pt>
              </c:numCache>
            </c:numRef>
          </c:val>
          <c:extLst>
            <c:ext xmlns:c16="http://schemas.microsoft.com/office/drawing/2014/chart" uri="{C3380CC4-5D6E-409C-BE32-E72D297353CC}">
              <c16:uniqueId val="{00000000-7952-4B53-A627-457F020C268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7952-4B53-A627-457F020C268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CBD-4FEA-AD26-C26B58B4EC6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5CBD-4FEA-AD26-C26B58B4EC6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80.67</c:v>
                </c:pt>
                <c:pt idx="1">
                  <c:v>76.67</c:v>
                </c:pt>
                <c:pt idx="2">
                  <c:v>86.75</c:v>
                </c:pt>
                <c:pt idx="3">
                  <c:v>86.31</c:v>
                </c:pt>
                <c:pt idx="4">
                  <c:v>70.77</c:v>
                </c:pt>
              </c:numCache>
            </c:numRef>
          </c:val>
          <c:extLst>
            <c:ext xmlns:c16="http://schemas.microsoft.com/office/drawing/2014/chart" uri="{C3380CC4-5D6E-409C-BE32-E72D297353CC}">
              <c16:uniqueId val="{00000000-65EF-49BF-9DE3-3DFFC0854B5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EF-49BF-9DE3-3DFFC0854B5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FE-4A0E-A66E-D5847BE7373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FE-4A0E-A66E-D5847BE7373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93-4925-B588-C470B7EA5D3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93-4925-B588-C470B7EA5D3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11-471B-99BB-8A6277E69F7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11-471B-99BB-8A6277E69F7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F5-4ED8-8F37-EE868D492E7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F5-4ED8-8F37-EE868D492E7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1760.01</c:v>
                </c:pt>
                <c:pt idx="1">
                  <c:v>1718.01</c:v>
                </c:pt>
                <c:pt idx="2">
                  <c:v>1613.77</c:v>
                </c:pt>
                <c:pt idx="3">
                  <c:v>1474.68</c:v>
                </c:pt>
                <c:pt idx="4">
                  <c:v>1590.61</c:v>
                </c:pt>
              </c:numCache>
            </c:numRef>
          </c:val>
          <c:extLst>
            <c:ext xmlns:c16="http://schemas.microsoft.com/office/drawing/2014/chart" uri="{C3380CC4-5D6E-409C-BE32-E72D297353CC}">
              <c16:uniqueId val="{00000000-04AA-4D20-80FD-79B8B75D844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04AA-4D20-80FD-79B8B75D844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142.81</c:v>
                </c:pt>
                <c:pt idx="1">
                  <c:v>126.77</c:v>
                </c:pt>
                <c:pt idx="2">
                  <c:v>100</c:v>
                </c:pt>
                <c:pt idx="3">
                  <c:v>100</c:v>
                </c:pt>
                <c:pt idx="4">
                  <c:v>37.090000000000003</c:v>
                </c:pt>
              </c:numCache>
            </c:numRef>
          </c:val>
          <c:extLst>
            <c:ext xmlns:c16="http://schemas.microsoft.com/office/drawing/2014/chart" uri="{C3380CC4-5D6E-409C-BE32-E72D297353CC}">
              <c16:uniqueId val="{00000000-CBFE-42FF-A241-96D708EFCC7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CBFE-42FF-A241-96D708EFCC7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175.54</c:v>
                </c:pt>
                <c:pt idx="1">
                  <c:v>192.82</c:v>
                </c:pt>
                <c:pt idx="2">
                  <c:v>242.18</c:v>
                </c:pt>
                <c:pt idx="3">
                  <c:v>258.33999999999997</c:v>
                </c:pt>
                <c:pt idx="4">
                  <c:v>734.3</c:v>
                </c:pt>
              </c:numCache>
            </c:numRef>
          </c:val>
          <c:extLst>
            <c:ext xmlns:c16="http://schemas.microsoft.com/office/drawing/2014/chart" uri="{C3380CC4-5D6E-409C-BE32-E72D297353CC}">
              <c16:uniqueId val="{00000000-7179-4E9B-8744-830DEB9DCB1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7179-4E9B-8744-830DEB9DCB1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奈良県　吉野町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6868</v>
      </c>
      <c r="AM8" s="51"/>
      <c r="AN8" s="51"/>
      <c r="AO8" s="51"/>
      <c r="AP8" s="51"/>
      <c r="AQ8" s="51"/>
      <c r="AR8" s="51"/>
      <c r="AS8" s="51"/>
      <c r="AT8" s="46">
        <f>データ!T6</f>
        <v>95.65</v>
      </c>
      <c r="AU8" s="46"/>
      <c r="AV8" s="46"/>
      <c r="AW8" s="46"/>
      <c r="AX8" s="46"/>
      <c r="AY8" s="46"/>
      <c r="AZ8" s="46"/>
      <c r="BA8" s="46"/>
      <c r="BB8" s="46">
        <f>データ!U6</f>
        <v>71.8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2.2599999999999998</v>
      </c>
      <c r="Q10" s="46"/>
      <c r="R10" s="46"/>
      <c r="S10" s="46"/>
      <c r="T10" s="46"/>
      <c r="U10" s="46"/>
      <c r="V10" s="46"/>
      <c r="W10" s="46">
        <f>データ!Q6</f>
        <v>100</v>
      </c>
      <c r="X10" s="46"/>
      <c r="Y10" s="46"/>
      <c r="Z10" s="46"/>
      <c r="AA10" s="46"/>
      <c r="AB10" s="46"/>
      <c r="AC10" s="46"/>
      <c r="AD10" s="51">
        <f>データ!R6</f>
        <v>2750</v>
      </c>
      <c r="AE10" s="51"/>
      <c r="AF10" s="51"/>
      <c r="AG10" s="51"/>
      <c r="AH10" s="51"/>
      <c r="AI10" s="51"/>
      <c r="AJ10" s="51"/>
      <c r="AK10" s="2"/>
      <c r="AL10" s="51">
        <f>データ!V6</f>
        <v>154</v>
      </c>
      <c r="AM10" s="51"/>
      <c r="AN10" s="51"/>
      <c r="AO10" s="51"/>
      <c r="AP10" s="51"/>
      <c r="AQ10" s="51"/>
      <c r="AR10" s="51"/>
      <c r="AS10" s="51"/>
      <c r="AT10" s="46">
        <f>データ!W6</f>
        <v>0.05</v>
      </c>
      <c r="AU10" s="46"/>
      <c r="AV10" s="46"/>
      <c r="AW10" s="46"/>
      <c r="AX10" s="46"/>
      <c r="AY10" s="46"/>
      <c r="AZ10" s="46"/>
      <c r="BA10" s="46"/>
      <c r="BB10" s="46">
        <f>データ!X6</f>
        <v>3080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43</v>
      </c>
      <c r="N86" s="26" t="s">
        <v>44</v>
      </c>
      <c r="O86" s="26" t="str">
        <f>データ!EO6</f>
        <v>【0.02】</v>
      </c>
    </row>
  </sheetData>
  <sheetProtection algorithmName="SHA-512" hashValue="yxBHqcSrpwhAiYkQepW+ZdZpmKS21bQFHCrcJ+49V05IHaoVilWUxdWjlCKgJCbl80VCoAQWtml9X/EyZJeRPQ==" saltValue="eIeIv7AHd7t5SMK77ncUS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294411</v>
      </c>
      <c r="D6" s="33">
        <f t="shared" si="3"/>
        <v>47</v>
      </c>
      <c r="E6" s="33">
        <f t="shared" si="3"/>
        <v>17</v>
      </c>
      <c r="F6" s="33">
        <f t="shared" si="3"/>
        <v>5</v>
      </c>
      <c r="G6" s="33">
        <f t="shared" si="3"/>
        <v>0</v>
      </c>
      <c r="H6" s="33" t="str">
        <f t="shared" si="3"/>
        <v>奈良県　吉野町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2.2599999999999998</v>
      </c>
      <c r="Q6" s="34">
        <f t="shared" si="3"/>
        <v>100</v>
      </c>
      <c r="R6" s="34">
        <f t="shared" si="3"/>
        <v>2750</v>
      </c>
      <c r="S6" s="34">
        <f t="shared" si="3"/>
        <v>6868</v>
      </c>
      <c r="T6" s="34">
        <f t="shared" si="3"/>
        <v>95.65</v>
      </c>
      <c r="U6" s="34">
        <f t="shared" si="3"/>
        <v>71.8</v>
      </c>
      <c r="V6" s="34">
        <f t="shared" si="3"/>
        <v>154</v>
      </c>
      <c r="W6" s="34">
        <f t="shared" si="3"/>
        <v>0.05</v>
      </c>
      <c r="X6" s="34">
        <f t="shared" si="3"/>
        <v>3080</v>
      </c>
      <c r="Y6" s="35">
        <f>IF(Y7="",NA(),Y7)</f>
        <v>80.67</v>
      </c>
      <c r="Z6" s="35">
        <f t="shared" ref="Z6:AH6" si="4">IF(Z7="",NA(),Z7)</f>
        <v>76.67</v>
      </c>
      <c r="AA6" s="35">
        <f t="shared" si="4"/>
        <v>86.75</v>
      </c>
      <c r="AB6" s="35">
        <f t="shared" si="4"/>
        <v>86.31</v>
      </c>
      <c r="AC6" s="35">
        <f t="shared" si="4"/>
        <v>70.77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1760.01</v>
      </c>
      <c r="BG6" s="35">
        <f t="shared" ref="BG6:BO6" si="7">IF(BG7="",NA(),BG7)</f>
        <v>1718.01</v>
      </c>
      <c r="BH6" s="35">
        <f t="shared" si="7"/>
        <v>1613.77</v>
      </c>
      <c r="BI6" s="35">
        <f t="shared" si="7"/>
        <v>1474.68</v>
      </c>
      <c r="BJ6" s="35">
        <f t="shared" si="7"/>
        <v>1590.61</v>
      </c>
      <c r="BK6" s="35">
        <f t="shared" si="7"/>
        <v>1081.8</v>
      </c>
      <c r="BL6" s="35">
        <f t="shared" si="7"/>
        <v>974.93</v>
      </c>
      <c r="BM6" s="35">
        <f t="shared" si="7"/>
        <v>855.8</v>
      </c>
      <c r="BN6" s="35">
        <f t="shared" si="7"/>
        <v>789.46</v>
      </c>
      <c r="BO6" s="35">
        <f t="shared" si="7"/>
        <v>826.83</v>
      </c>
      <c r="BP6" s="34" t="str">
        <f>IF(BP7="","",IF(BP7="-","【-】","【"&amp;SUBSTITUTE(TEXT(BP7,"#,##0.00"),"-","△")&amp;"】"))</f>
        <v>【765.47】</v>
      </c>
      <c r="BQ6" s="35">
        <f>IF(BQ7="",NA(),BQ7)</f>
        <v>142.81</v>
      </c>
      <c r="BR6" s="35">
        <f t="shared" ref="BR6:BZ6" si="8">IF(BR7="",NA(),BR7)</f>
        <v>126.77</v>
      </c>
      <c r="BS6" s="35">
        <f t="shared" si="8"/>
        <v>100</v>
      </c>
      <c r="BT6" s="35">
        <f t="shared" si="8"/>
        <v>100</v>
      </c>
      <c r="BU6" s="35">
        <f t="shared" si="8"/>
        <v>37.090000000000003</v>
      </c>
      <c r="BV6" s="35">
        <f t="shared" si="8"/>
        <v>52.19</v>
      </c>
      <c r="BW6" s="35">
        <f t="shared" si="8"/>
        <v>55.32</v>
      </c>
      <c r="BX6" s="35">
        <f t="shared" si="8"/>
        <v>59.8</v>
      </c>
      <c r="BY6" s="35">
        <f t="shared" si="8"/>
        <v>57.77</v>
      </c>
      <c r="BZ6" s="35">
        <f t="shared" si="8"/>
        <v>57.31</v>
      </c>
      <c r="CA6" s="34" t="str">
        <f>IF(CA7="","",IF(CA7="-","【-】","【"&amp;SUBSTITUTE(TEXT(CA7,"#,##0.00"),"-","△")&amp;"】"))</f>
        <v>【59.59】</v>
      </c>
      <c r="CB6" s="35">
        <f>IF(CB7="",NA(),CB7)</f>
        <v>175.54</v>
      </c>
      <c r="CC6" s="35">
        <f t="shared" ref="CC6:CK6" si="9">IF(CC7="",NA(),CC7)</f>
        <v>192.82</v>
      </c>
      <c r="CD6" s="35">
        <f t="shared" si="9"/>
        <v>242.18</v>
      </c>
      <c r="CE6" s="35">
        <f t="shared" si="9"/>
        <v>258.33999999999997</v>
      </c>
      <c r="CF6" s="35">
        <f t="shared" si="9"/>
        <v>734.3</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36.880000000000003</v>
      </c>
      <c r="CN6" s="35">
        <f t="shared" ref="CN6:CV6" si="10">IF(CN7="",NA(),CN7)</f>
        <v>36.880000000000003</v>
      </c>
      <c r="CO6" s="35">
        <f t="shared" si="10"/>
        <v>36.17</v>
      </c>
      <c r="CP6" s="35">
        <f t="shared" si="10"/>
        <v>34.04</v>
      </c>
      <c r="CQ6" s="35">
        <f t="shared" si="10"/>
        <v>30.5</v>
      </c>
      <c r="CR6" s="35">
        <f t="shared" si="10"/>
        <v>52.31</v>
      </c>
      <c r="CS6" s="35">
        <f t="shared" si="10"/>
        <v>60.65</v>
      </c>
      <c r="CT6" s="35">
        <f t="shared" si="10"/>
        <v>51.75</v>
      </c>
      <c r="CU6" s="35">
        <f t="shared" si="10"/>
        <v>50.68</v>
      </c>
      <c r="CV6" s="35">
        <f t="shared" si="10"/>
        <v>50.14</v>
      </c>
      <c r="CW6" s="34" t="str">
        <f>IF(CW7="","",IF(CW7="-","【-】","【"&amp;SUBSTITUTE(TEXT(CW7,"#,##0.00"),"-","△")&amp;"】"))</f>
        <v>【51.30】</v>
      </c>
      <c r="CX6" s="35">
        <f>IF(CX7="",NA(),CX7)</f>
        <v>100</v>
      </c>
      <c r="CY6" s="35">
        <f t="shared" ref="CY6:DG6" si="11">IF(CY7="",NA(),CY7)</f>
        <v>100</v>
      </c>
      <c r="CZ6" s="35">
        <f t="shared" si="11"/>
        <v>100</v>
      </c>
      <c r="DA6" s="35">
        <f t="shared" si="11"/>
        <v>100</v>
      </c>
      <c r="DB6" s="35">
        <f t="shared" si="11"/>
        <v>100</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294411</v>
      </c>
      <c r="D7" s="37">
        <v>47</v>
      </c>
      <c r="E7" s="37">
        <v>17</v>
      </c>
      <c r="F7" s="37">
        <v>5</v>
      </c>
      <c r="G7" s="37">
        <v>0</v>
      </c>
      <c r="H7" s="37" t="s">
        <v>98</v>
      </c>
      <c r="I7" s="37" t="s">
        <v>99</v>
      </c>
      <c r="J7" s="37" t="s">
        <v>100</v>
      </c>
      <c r="K7" s="37" t="s">
        <v>101</v>
      </c>
      <c r="L7" s="37" t="s">
        <v>102</v>
      </c>
      <c r="M7" s="37" t="s">
        <v>103</v>
      </c>
      <c r="N7" s="38" t="s">
        <v>104</v>
      </c>
      <c r="O7" s="38" t="s">
        <v>105</v>
      </c>
      <c r="P7" s="38">
        <v>2.2599999999999998</v>
      </c>
      <c r="Q7" s="38">
        <v>100</v>
      </c>
      <c r="R7" s="38">
        <v>2750</v>
      </c>
      <c r="S7" s="38">
        <v>6868</v>
      </c>
      <c r="T7" s="38">
        <v>95.65</v>
      </c>
      <c r="U7" s="38">
        <v>71.8</v>
      </c>
      <c r="V7" s="38">
        <v>154</v>
      </c>
      <c r="W7" s="38">
        <v>0.05</v>
      </c>
      <c r="X7" s="38">
        <v>3080</v>
      </c>
      <c r="Y7" s="38">
        <v>80.67</v>
      </c>
      <c r="Z7" s="38">
        <v>76.67</v>
      </c>
      <c r="AA7" s="38">
        <v>86.75</v>
      </c>
      <c r="AB7" s="38">
        <v>86.31</v>
      </c>
      <c r="AC7" s="38">
        <v>70.77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1760.01</v>
      </c>
      <c r="BG7" s="38">
        <v>1718.01</v>
      </c>
      <c r="BH7" s="38">
        <v>1613.77</v>
      </c>
      <c r="BI7" s="38">
        <v>1474.68</v>
      </c>
      <c r="BJ7" s="38">
        <v>1590.61</v>
      </c>
      <c r="BK7" s="38">
        <v>1081.8</v>
      </c>
      <c r="BL7" s="38">
        <v>974.93</v>
      </c>
      <c r="BM7" s="38">
        <v>855.8</v>
      </c>
      <c r="BN7" s="38">
        <v>789.46</v>
      </c>
      <c r="BO7" s="38">
        <v>826.83</v>
      </c>
      <c r="BP7" s="38">
        <v>765.47</v>
      </c>
      <c r="BQ7" s="38">
        <v>142.81</v>
      </c>
      <c r="BR7" s="38">
        <v>126.77</v>
      </c>
      <c r="BS7" s="38">
        <v>100</v>
      </c>
      <c r="BT7" s="38">
        <v>100</v>
      </c>
      <c r="BU7" s="38">
        <v>37.090000000000003</v>
      </c>
      <c r="BV7" s="38">
        <v>52.19</v>
      </c>
      <c r="BW7" s="38">
        <v>55.32</v>
      </c>
      <c r="BX7" s="38">
        <v>59.8</v>
      </c>
      <c r="BY7" s="38">
        <v>57.77</v>
      </c>
      <c r="BZ7" s="38">
        <v>57.31</v>
      </c>
      <c r="CA7" s="38">
        <v>59.59</v>
      </c>
      <c r="CB7" s="38">
        <v>175.54</v>
      </c>
      <c r="CC7" s="38">
        <v>192.82</v>
      </c>
      <c r="CD7" s="38">
        <v>242.18</v>
      </c>
      <c r="CE7" s="38">
        <v>258.33999999999997</v>
      </c>
      <c r="CF7" s="38">
        <v>734.3</v>
      </c>
      <c r="CG7" s="38">
        <v>296.14</v>
      </c>
      <c r="CH7" s="38">
        <v>283.17</v>
      </c>
      <c r="CI7" s="38">
        <v>263.76</v>
      </c>
      <c r="CJ7" s="38">
        <v>274.35000000000002</v>
      </c>
      <c r="CK7" s="38">
        <v>273.52</v>
      </c>
      <c r="CL7" s="38">
        <v>257.86</v>
      </c>
      <c r="CM7" s="38">
        <v>36.880000000000003</v>
      </c>
      <c r="CN7" s="38">
        <v>36.880000000000003</v>
      </c>
      <c r="CO7" s="38">
        <v>36.17</v>
      </c>
      <c r="CP7" s="38">
        <v>34.04</v>
      </c>
      <c r="CQ7" s="38">
        <v>30.5</v>
      </c>
      <c r="CR7" s="38">
        <v>52.31</v>
      </c>
      <c r="CS7" s="38">
        <v>60.65</v>
      </c>
      <c r="CT7" s="38">
        <v>51.75</v>
      </c>
      <c r="CU7" s="38">
        <v>50.68</v>
      </c>
      <c r="CV7" s="38">
        <v>50.14</v>
      </c>
      <c r="CW7" s="38">
        <v>51.3</v>
      </c>
      <c r="CX7" s="38">
        <v>100</v>
      </c>
      <c r="CY7" s="38">
        <v>100</v>
      </c>
      <c r="CZ7" s="38">
        <v>100</v>
      </c>
      <c r="DA7" s="38">
        <v>100</v>
      </c>
      <c r="DB7" s="38">
        <v>100</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it117</cp:lastModifiedBy>
  <cp:lastPrinted>2021-01-28T09:55:30Z</cp:lastPrinted>
  <dcterms:created xsi:type="dcterms:W3CDTF">2020-12-04T03:06:13Z</dcterms:created>
  <dcterms:modified xsi:type="dcterms:W3CDTF">2021-01-28T09:57:07Z</dcterms:modified>
  <cp:category/>
</cp:coreProperties>
</file>