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経営比較分析表\"/>
    </mc:Choice>
  </mc:AlternateContent>
  <xr:revisionPtr revIDLastSave="0" documentId="13_ncr:1_{7DE5DB74-CEDD-4274-86D2-FB311E2A0C63}" xr6:coauthVersionLast="36" xr6:coauthVersionMax="36" xr10:uidLastSave="{00000000-0000-0000-0000-000000000000}"/>
  <workbookProtection workbookAlgorithmName="SHA-512" workbookHashValue="hHgDhSesGO0XLTKdFRaBJAh0eTSp9FSEecVwZ+5ULbUXoiaFZ4oFlKmZEIx3vshftNkpRwoHjBrH0+/u+rd3jA==" workbookSaltValue="eS53i0xXibgEHdLrIzRbLQ==" workbookSpinCount="100000" lockStructure="1"/>
  <bookViews>
    <workbookView xWindow="0" yWindow="0" windowWidth="20490" windowHeight="75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10" i="4"/>
  <c r="AL10" i="4"/>
  <c r="P10" i="4"/>
  <c r="I10"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<sst xmlns="http://schemas.openxmlformats.org/spreadsheetml/2006/main" count="228" uniqueCount="114">
  <si>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</si>
  <si>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</si>
  <si>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</si>
  <si>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</si>
  <si>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</si>
  <si>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</si>
  <si>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</si>
  <si>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</si>
  <si>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</si>
  <si>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</si>
  <si>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</si>
  <si>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</si>
  <si>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</si>
  <si>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</si>
  <si>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</si>
  <si>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</si>
  <si>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</si>
  <si>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</si>
  <si>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</si>
  <si>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</si>
  <si>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</si>
  <si>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</si>
  <si>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</si>
  <si>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</si>
  <si>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</si>
  <si>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</si>
  <si>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</si>
  <si>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</si>
  <si>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</si>
  <si>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</si>
  <si>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</si>
  <si>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</si>
  <si>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</si>
  <si>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</si>
  <si>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</si>
  <si>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</si>
  <si>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</si>
  <si>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</si>
  <si>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</si>
  <si>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</si>
  <si>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</si>
  <si>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</si>
  <si>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</si>
  <si>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</si>
  <si>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</si>
  <si>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</si>
  <si>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</si>
  <si>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</si>
  <si>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</si>
  <si>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</si>
  <si>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</si>
  <si>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</si>
  <si>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</si>
  <si>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</si>
  <si>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</si>
  <si>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</si>
  <si>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</si>
  <si>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</si>
  <si>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</si>
  <si>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</si>
  <si>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</si>
  <si>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</si>
  <si>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</si>
  <si>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</si>
  <si>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</si>
  <si>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</si>
  <si>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</si>
  <si>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</si>
  <si>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</si>
  <si>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</si>
  <si>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</si>
  <si>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</si>
  <si>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</si>
  <si>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</si>
  <si>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</si>
  <si>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</si>
  <si>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</si>
  <si>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</si>
  <si>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</si>
  <si>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</si>
  <si>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</si>
  <si>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</si>
  <si>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</si>
  <si>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</si>
  <si>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</si>
  <si>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</si>
  <si>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</si>
  <si>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</si>
  <si>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</si>
  <si>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</si>
  <si>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</si>
  <si>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</si>
  <si>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</si>
  <si>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</si>
  <si>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</si>
  <si>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</si>
  <si>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</si>
  <si>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</si>
  <si>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</si>
  <si>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</si>
  <si>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</si>
  <si>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</si>
  <si>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</si>
  <si>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</si>
  <si>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</si>
  <si>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</si>
  <si>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</si>
  <si>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</si>
  <si>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</si>
  <si>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</si>
  <si>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</si>
  <si>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収益的収支比率は平成23年度に委託料の減少等により改善したが、平成24年度以降は企業債償還金の増加等により下がっている。
以後、比率は80％前後を推移していたが、平成29年度以降は建設事業の実施による全体事業費増加分に対する一般会計繰入金が発生したことで改善した。
　汚水処理地区が限られていることから、今後、大幅に処理区域内人口が増える見込みはないが、経費回収率及び汚水処理原価は、同規模団体の平均値を上回っている状況である。平成26年度からは、汚泥処分費の削減により、特に改善している。
　ただし、人口減少に伴う処理水量の減少による施設利用率が減少傾向を示しているように、今後の事業実施に当たっては、費用と収益のバランスを検討する必要がある。
＿④の企業債残高対事業規模比率について、平成27年度より表示されているがこれは、計算の相違によるものである。</t>
    <phoneticPr fontId="4"/>
  </si>
  <si>
    <t>　平成８年度に供用が開始されたため、配管設備に関しては現状耐用年数を超えたものはない。
　ポンプ設備や電気機械設備に関しては耐用年数を経過しているものが多く、今後の計画的な修繕や更新が必要である</t>
    <phoneticPr fontId="4"/>
  </si>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</sst>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9-41AE-8B93-6872EB801C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8869-41AE-8B93-6872EB801C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37.590000000000003</c:v>
                </c:pt>
                <c:pt idx="1">
                  <c:v>36.880000000000003</c:v>
                </c:pt>
                <c:pt idx="2">
                  <c:v>36.880000000000003</c:v>
                </c:pt>
                <c:pt idx="3">
                  <c:v>36.17</c:v>
                </c:pt>
                <c:pt idx="4">
                  <c:v>34.04</c:v>
                </c:pt>
              </c:numCache>
            </c:numRef>
          </c:val>
          <c:extLst>
            <c:ext xmlns:c16="http://schemas.microsoft.com/office/drawing/2014/chart" uri="{C3380CC4-5D6E-409C-BE32-E72D297353CC}">
              <c16:uniqueId val="{00000000-1D6C-4686-A452-0DD2E25DAD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D6C-4686-A452-0DD2E25DAD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2C-426D-B91C-1517911E70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32C-426D-B91C-1517911E70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81.569999999999993</c:v>
                </c:pt>
                <c:pt idx="1">
                  <c:v>80.67</c:v>
                </c:pt>
                <c:pt idx="2">
                  <c:v>76.67</c:v>
                </c:pt>
                <c:pt idx="3">
                  <c:v>86.75</c:v>
                </c:pt>
                <c:pt idx="4">
                  <c:v>86.31</c:v>
                </c:pt>
              </c:numCache>
            </c:numRef>
          </c:val>
          <c:extLst>
            <c:ext xmlns:c16="http://schemas.microsoft.com/office/drawing/2014/chart" uri="{C3380CC4-5D6E-409C-BE32-E72D297353CC}">
              <c16:uniqueId val="{00000000-B4A1-430D-99D6-FFDD6DAB8B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A1-430D-99D6-FFDD6DAB8B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F-4B1D-9B44-9176EEBE0F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F-4B1D-9B44-9176EEBE0F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2-4456-BC56-0F2B4A6E0B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2-4456-BC56-0F2B4A6E0B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F8-4058-A538-C82300109D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8-4058-A538-C82300109D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0-42AA-A9D5-F095F519FF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0-42AA-A9D5-F095F519FF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1760.01</c:v>
                </c:pt>
                <c:pt idx="2">
                  <c:v>1718.01</c:v>
                </c:pt>
                <c:pt idx="3">
                  <c:v>1613.77</c:v>
                </c:pt>
                <c:pt idx="4">
                  <c:v>1474.68</c:v>
                </c:pt>
              </c:numCache>
            </c:numRef>
          </c:val>
          <c:extLst>
            <c:ext xmlns:c16="http://schemas.microsoft.com/office/drawing/2014/chart" uri="{C3380CC4-5D6E-409C-BE32-E72D297353CC}">
              <c16:uniqueId val="{00000000-CF18-4831-8976-F61387E68A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F18-4831-8976-F61387E68A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140.26</c:v>
                </c:pt>
                <c:pt idx="1">
                  <c:v>142.81</c:v>
                </c:pt>
                <c:pt idx="2">
                  <c:v>126.77</c:v>
                </c:pt>
                <c:pt idx="3">
                  <c:v>100</c:v>
                </c:pt>
                <c:pt idx="4">
                  <c:v>100</c:v>
                </c:pt>
              </c:numCache>
            </c:numRef>
          </c:val>
          <c:extLst>
            <c:ext xmlns:c16="http://schemas.microsoft.com/office/drawing/2014/chart" uri="{C3380CC4-5D6E-409C-BE32-E72D297353CC}">
              <c16:uniqueId val="{00000000-3674-47ED-B502-51326DD1AE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3674-47ED-B502-51326DD1AE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176.04</c:v>
                </c:pt>
                <c:pt idx="1">
                  <c:v>175.54</c:v>
                </c:pt>
                <c:pt idx="2">
                  <c:v>192.82</c:v>
                </c:pt>
                <c:pt idx="3">
                  <c:v>242.18</c:v>
                </c:pt>
                <c:pt idx="4">
                  <c:v>258.33999999999997</c:v>
                </c:pt>
              </c:numCache>
            </c:numRef>
          </c:val>
          <c:extLst>
            <c:ext xmlns:c16="http://schemas.microsoft.com/office/drawing/2014/chart" uri="{C3380CC4-5D6E-409C-BE32-E72D297353CC}">
              <c16:uniqueId val="{00000000-075D-4D40-BB9C-3CD4839A91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75D-4D40-BB9C-3CD4839A91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吉野町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7117</v>
      </c>
      <c r="AM8" s="68"/>
      <c r="AN8" s="68"/>
      <c r="AO8" s="68"/>
      <c r="AP8" s="68"/>
      <c r="AQ8" s="68"/>
      <c r="AR8" s="68"/>
      <c r="AS8" s="68"/>
      <c r="AT8" s="67">
        <f>データ!T6</f>
        <v>95.65</v>
      </c>
      <c r="AU8" s="67"/>
      <c r="AV8" s="67"/>
      <c r="AW8" s="67"/>
      <c r="AX8" s="67"/>
      <c r="AY8" s="67"/>
      <c r="AZ8" s="67"/>
      <c r="BA8" s="67"/>
      <c r="BB8" s="67">
        <f>データ!U6</f>
        <v>74.41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2.61</v>
      </c>
      <c r="Q10" s="67"/>
      <c r="R10" s="67"/>
      <c r="S10" s="67"/>
      <c r="T10" s="67"/>
      <c r="U10" s="67"/>
      <c r="V10" s="67"/>
      <c r="W10" s="67">
        <f>データ!Q6</f>
        <v>100</v>
      </c>
      <c r="X10" s="67"/>
      <c r="Y10" s="67"/>
      <c r="Z10" s="67"/>
      <c r="AA10" s="67"/>
      <c r="AB10" s="67"/>
      <c r="AC10" s="67"/>
      <c r="AD10" s="68">
        <f>データ!R6</f>
        <v>2700</v>
      </c>
      <c r="AE10" s="68"/>
      <c r="AF10" s="68"/>
      <c r="AG10" s="68"/>
      <c r="AH10" s="68"/>
      <c r="AI10" s="68"/>
      <c r="AJ10" s="68"/>
      <c r="AK10" s="2"/>
      <c r="AL10" s="68">
        <f>データ!V6</f>
        <v>184</v>
      </c>
      <c r="AM10" s="68"/>
      <c r="AN10" s="68"/>
      <c r="AO10" s="68"/>
      <c r="AP10" s="68"/>
      <c r="AQ10" s="68"/>
      <c r="AR10" s="68"/>
      <c r="AS10" s="68"/>
      <c r="AT10" s="67">
        <f>データ!W6</f>
        <v>0.05</v>
      </c>
      <c r="AU10" s="67"/>
      <c r="AV10" s="67"/>
      <c r="AW10" s="67"/>
      <c r="AX10" s="67"/>
      <c r="AY10" s="67"/>
      <c r="AZ10" s="67"/>
      <c r="BA10" s="67"/>
      <c r="BB10" s="67">
        <f>データ!X6</f>
        <v>3680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Wf8HykBB3ucAay3JzkFDWknnh6tuV/TKCecS3od0vMDdjBL4PMlBH2icQlkyGc0vi/Rv3RA7GIrXsQj+yj8p0w==" saltValue="THbxfc0uNVefjpPkeURZ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294411</v>
      </c>
      <c r="D6" s="33">
        <f t="shared" si="3"/>
        <v>47</v>
      </c>
      <c r="E6" s="33">
        <f t="shared" si="3"/>
        <v>17</v>
      </c>
      <c r="F6" s="33">
        <f t="shared" si="3"/>
        <v>5</v>
      </c>
      <c r="G6" s="33">
        <f t="shared" si="3"/>
        <v>0</v>
      </c>
      <c r="H6" s="33" t="str">
        <f t="shared" si="3"/>
        <v>奈良県　吉野町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2.61</v>
      </c>
      <c r="Q6" s="34">
        <f t="shared" si="3"/>
        <v>100</v>
      </c>
      <c r="R6" s="34">
        <f t="shared" si="3"/>
        <v>2700</v>
      </c>
      <c r="S6" s="34">
        <f t="shared" si="3"/>
        <v>7117</v>
      </c>
      <c r="T6" s="34">
        <f t="shared" si="3"/>
        <v>95.65</v>
      </c>
      <c r="U6" s="34">
        <f t="shared" si="3"/>
        <v>74.41</v>
      </c>
      <c r="V6" s="34">
        <f t="shared" si="3"/>
        <v>184</v>
      </c>
      <c r="W6" s="34">
        <f t="shared" si="3"/>
        <v>0.05</v>
      </c>
      <c r="X6" s="34">
        <f t="shared" si="3"/>
        <v>3680</v>
      </c>
      <c r="Y6" s="35">
        <f>IF(Y7="",NA(),Y7)</f>
        <v>81.569999999999993</v>
      </c>
      <c r="Z6" s="35">
        <f t="shared" ref="Z6:AH6" si="4">IF(Z7="",NA(),Z7)</f>
        <v>80.67</v>
      </c>
      <c r="AA6" s="35">
        <f t="shared" si="4"/>
        <v>76.67</v>
      </c>
      <c r="AB6" s="35">
        <f t="shared" si="4"/>
        <v>86.75</v>
      </c>
      <c r="AC6" s="35">
        <f t="shared" si="4"/>
        <v>86.31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1760.01</v>
      </c>
      <c r="BH6" s="35">
        <f t="shared" si="7"/>
        <v>1718.01</v>
      </c>
      <c r="BI6" s="35">
        <f t="shared" si="7"/>
        <v>1613.77</v>
      </c>
      <c r="BJ6" s="35">
        <f t="shared" si="7"/>
        <v>1474.68</v>
      </c>
      <c r="BK6" s="35">
        <f t="shared" si="7"/>
        <v>1044.8</v>
      </c>
      <c r="BL6" s="35">
        <f t="shared" si="7"/>
        <v>1081.8</v>
      </c>
      <c r="BM6" s="35">
        <f t="shared" si="7"/>
        <v>974.93</v>
      </c>
      <c r="BN6" s="35">
        <f t="shared" si="7"/>
        <v>855.8</v>
      </c>
      <c r="BO6" s="35">
        <f t="shared" si="7"/>
        <v>789.46</v>
      </c>
      <c r="BP6" s="34" t="str">
        <f>IF(BP7="","",IF(BP7="-","【-】","【"&amp;SUBSTITUTE(TEXT(BP7,"#,##0.00"),"-","△")&amp;"】"))</f>
        <v>【747.76】</v>
      </c>
      <c r="BQ6" s="35">
        <f>IF(BQ7="",NA(),BQ7)</f>
        <v>140.26</v>
      </c>
      <c r="BR6" s="35">
        <f t="shared" ref="BR6:BZ6" si="8">IF(BR7="",NA(),BR7)</f>
        <v>142.81</v>
      </c>
      <c r="BS6" s="35">
        <f t="shared" si="8"/>
        <v>126.77</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176.04</v>
      </c>
      <c r="CC6" s="35">
        <f t="shared" ref="CC6:CK6" si="9">IF(CC7="",NA(),CC7)</f>
        <v>175.54</v>
      </c>
      <c r="CD6" s="35">
        <f t="shared" si="9"/>
        <v>192.82</v>
      </c>
      <c r="CE6" s="35">
        <f t="shared" si="9"/>
        <v>242.18</v>
      </c>
      <c r="CF6" s="35">
        <f t="shared" si="9"/>
        <v>258.33999999999997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37.590000000000003</v>
      </c>
      <c r="CN6" s="35">
        <f t="shared" ref="CN6:CV6" si="10">IF(CN7="",NA(),CN7)</f>
        <v>36.880000000000003</v>
      </c>
      <c r="CO6" s="35">
        <f t="shared" si="10"/>
        <v>36.880000000000003</v>
      </c>
      <c r="CP6" s="35">
        <f t="shared" si="10"/>
        <v>36.17</v>
      </c>
      <c r="CQ6" s="35">
        <f t="shared" si="10"/>
        <v>34.04</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294411</v>
      </c>
      <c r="D7" s="37">
        <v>47</v>
      </c>
      <c r="E7" s="37">
        <v>17</v>
      </c>
      <c r="F7" s="37">
        <v>5</v>
      </c>
      <c r="G7" s="37">
        <v>0</v>
      </c>
      <c r="H7" s="37" t="s">
        <v>98</v>
      </c>
      <c r="I7" s="37" t="s">
        <v>99</v>
      </c>
      <c r="J7" s="37" t="s">
        <v>100</v>
      </c>
      <c r="K7" s="37" t="s">
        <v>101</v>
      </c>
      <c r="L7" s="37" t="s">
        <v>102</v>
      </c>
      <c r="M7" s="37" t="s">
        <v>103</v>
      </c>
      <c r="N7" s="38" t="s">
        <v>104</v>
      </c>
      <c r="O7" s="38" t="s">
        <v>105</v>
      </c>
      <c r="P7" s="38">
        <v>2.61</v>
      </c>
      <c r="Q7" s="38">
        <v>100</v>
      </c>
      <c r="R7" s="38">
        <v>2700</v>
      </c>
      <c r="S7" s="38">
        <v>7117</v>
      </c>
      <c r="T7" s="38">
        <v>95.65</v>
      </c>
      <c r="U7" s="38">
        <v>74.41</v>
      </c>
      <c r="V7" s="38">
        <v>184</v>
      </c>
      <c r="W7" s="38">
        <v>0.05</v>
      </c>
      <c r="X7" s="38">
        <v>3680</v>
      </c>
      <c r="Y7" s="38">
        <v>81.569999999999993</v>
      </c>
      <c r="Z7" s="38">
        <v>80.67</v>
      </c>
      <c r="AA7" s="38">
        <v>76.67</v>
      </c>
      <c r="AB7" s="38">
        <v>86.75</v>
      </c>
      <c r="AC7" s="38">
        <v>86.31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1760.01</v>
      </c>
      <c r="BH7" s="38">
        <v>1718.01</v>
      </c>
      <c r="BI7" s="38">
        <v>1613.77</v>
      </c>
      <c r="BJ7" s="38">
        <v>1474.68</v>
      </c>
      <c r="BK7" s="38">
        <v>1044.8</v>
      </c>
      <c r="BL7" s="38">
        <v>1081.8</v>
      </c>
      <c r="BM7" s="38">
        <v>974.93</v>
      </c>
      <c r="BN7" s="38">
        <v>855.8</v>
      </c>
      <c r="BO7" s="38">
        <v>789.46</v>
      </c>
      <c r="BP7" s="38">
        <v>747.76</v>
      </c>
      <c r="BQ7" s="38">
        <v>140.26</v>
      </c>
      <c r="BR7" s="38">
        <v>142.81</v>
      </c>
      <c r="BS7" s="38">
        <v>126.77</v>
      </c>
      <c r="BT7" s="38">
        <v>100</v>
      </c>
      <c r="BU7" s="38">
        <v>100</v>
      </c>
      <c r="BV7" s="38">
        <v>50.82</v>
      </c>
      <c r="BW7" s="38">
        <v>52.19</v>
      </c>
      <c r="BX7" s="38">
        <v>55.32</v>
      </c>
      <c r="BY7" s="38">
        <v>59.8</v>
      </c>
      <c r="BZ7" s="38">
        <v>57.77</v>
      </c>
      <c r="CA7" s="38">
        <v>59.51</v>
      </c>
      <c r="CB7" s="38">
        <v>176.04</v>
      </c>
      <c r="CC7" s="38">
        <v>175.54</v>
      </c>
      <c r="CD7" s="38">
        <v>192.82</v>
      </c>
      <c r="CE7" s="38">
        <v>242.18</v>
      </c>
      <c r="CF7" s="38">
        <v>258.33999999999997</v>
      </c>
      <c r="CG7" s="38">
        <v>300.52</v>
      </c>
      <c r="CH7" s="38">
        <v>296.14</v>
      </c>
      <c r="CI7" s="38">
        <v>283.17</v>
      </c>
      <c r="CJ7" s="38">
        <v>263.76</v>
      </c>
      <c r="CK7" s="38">
        <v>274.35000000000002</v>
      </c>
      <c r="CL7" s="38">
        <v>261.45999999999998</v>
      </c>
      <c r="CM7" s="38">
        <v>37.590000000000003</v>
      </c>
      <c r="CN7" s="38">
        <v>36.880000000000003</v>
      </c>
      <c r="CO7" s="38">
        <v>36.880000000000003</v>
      </c>
      <c r="CP7" s="38">
        <v>36.17</v>
      </c>
      <c r="CQ7" s="38">
        <v>34.04</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2020-01-28T04:45:28Z</cp:lastPrinted>
  <dcterms:created xsi:type="dcterms:W3CDTF">2019-12-05T05:21:14Z</dcterms:created>
  <dcterms:modified xsi:type="dcterms:W3CDTF">2020-09-11T07:12:46Z</dcterms:modified>
  <cp:category/>
</cp:coreProperties>
</file>